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Y:\กตป. -2.อื่นๆ (เก็บ)\19 การประเมินคุณธรรมและความโปร่งใสฯ (ITA)\ปี 2569\"/>
    </mc:Choice>
  </mc:AlternateContent>
  <xr:revisionPtr revIDLastSave="0" documentId="13_ncr:1_{A6BCE395-93EE-4AD9-AF46-4EEF146CE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6-69" sheetId="2" r:id="rId1"/>
  </sheets>
  <definedNames>
    <definedName name="_xlnm._FilterDatabase" localSheetId="0" hidden="1">'o6-69'!$A$1:$A$255</definedName>
    <definedName name="_xlnm.Print_Area" localSheetId="0">'o6-69'!$A$1:$N$262</definedName>
    <definedName name="_xlnm.Print_Titles" localSheetId="0">'o6-69'!$1:$5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2" l="1"/>
  <c r="E142" i="2"/>
  <c r="E141" i="2"/>
  <c r="E140" i="2"/>
  <c r="E139" i="2"/>
  <c r="E137" i="2"/>
  <c r="E136" i="2"/>
  <c r="E135" i="2"/>
  <c r="E133" i="2"/>
  <c r="E147" i="2"/>
  <c r="E146" i="2"/>
  <c r="E145" i="2"/>
  <c r="E144" i="2" l="1"/>
  <c r="D9" i="2"/>
  <c r="D8" i="2"/>
  <c r="C9" i="2"/>
  <c r="C8" i="2"/>
  <c r="D60" i="2"/>
  <c r="C60" i="2"/>
  <c r="E255" i="2"/>
  <c r="D247" i="2"/>
  <c r="C247" i="2"/>
  <c r="G246" i="2"/>
  <c r="F246" i="2"/>
  <c r="H247" i="2"/>
  <c r="D241" i="2"/>
  <c r="C241" i="2"/>
  <c r="J240" i="2"/>
  <c r="I240" i="2"/>
  <c r="G240" i="2"/>
  <c r="F240" i="2"/>
  <c r="H241" i="2"/>
  <c r="K213" i="2"/>
  <c r="H213" i="2"/>
  <c r="D233" i="2"/>
  <c r="C233" i="2"/>
  <c r="B233" i="2"/>
  <c r="D223" i="2"/>
  <c r="E223" i="2" s="1"/>
  <c r="D222" i="2"/>
  <c r="E222" i="2" s="1"/>
  <c r="D221" i="2"/>
  <c r="E221" i="2" s="1"/>
  <c r="D220" i="2"/>
  <c r="E220" i="2" s="1"/>
  <c r="J232" i="2"/>
  <c r="I232" i="2"/>
  <c r="G232" i="2"/>
  <c r="F232" i="2"/>
  <c r="E231" i="2"/>
  <c r="E230" i="2"/>
  <c r="E229" i="2"/>
  <c r="J219" i="2"/>
  <c r="I219" i="2"/>
  <c r="G219" i="2"/>
  <c r="F219" i="2"/>
  <c r="H220" i="2"/>
  <c r="D214" i="2"/>
  <c r="D213" i="2"/>
  <c r="C214" i="2"/>
  <c r="C213" i="2"/>
  <c r="K212" i="2"/>
  <c r="H212" i="2"/>
  <c r="D206" i="2"/>
  <c r="C206" i="2"/>
  <c r="B206" i="2"/>
  <c r="F201" i="2"/>
  <c r="C202" i="2"/>
  <c r="D202" i="2"/>
  <c r="B202" i="2"/>
  <c r="J201" i="2"/>
  <c r="I201" i="2"/>
  <c r="G201" i="2"/>
  <c r="K206" i="2"/>
  <c r="H206" i="2"/>
  <c r="K202" i="2"/>
  <c r="H202" i="2"/>
  <c r="D196" i="2"/>
  <c r="C196" i="2"/>
  <c r="B196" i="2"/>
  <c r="J195" i="2"/>
  <c r="I195" i="2"/>
  <c r="G195" i="2"/>
  <c r="F195" i="2"/>
  <c r="K196" i="2"/>
  <c r="H196" i="2"/>
  <c r="J178" i="2"/>
  <c r="I178" i="2"/>
  <c r="G178" i="2"/>
  <c r="F178" i="2"/>
  <c r="K187" i="2"/>
  <c r="H187" i="2"/>
  <c r="D187" i="2"/>
  <c r="C187" i="2"/>
  <c r="B187" i="2"/>
  <c r="D179" i="2"/>
  <c r="C179" i="2"/>
  <c r="B179" i="2"/>
  <c r="H179" i="2"/>
  <c r="G88" i="2"/>
  <c r="F88" i="2"/>
  <c r="B168" i="2"/>
  <c r="K168" i="2"/>
  <c r="J148" i="2"/>
  <c r="J88" i="2" s="1"/>
  <c r="I148" i="2"/>
  <c r="I88" i="2" s="1"/>
  <c r="K158" i="2"/>
  <c r="D149" i="2"/>
  <c r="C149" i="2"/>
  <c r="K149" i="2"/>
  <c r="D131" i="2"/>
  <c r="C131" i="2"/>
  <c r="B131" i="2"/>
  <c r="H131" i="2"/>
  <c r="D108" i="2"/>
  <c r="C108" i="2"/>
  <c r="K108" i="2"/>
  <c r="H108" i="2"/>
  <c r="D103" i="2"/>
  <c r="C103" i="2"/>
  <c r="K103" i="2"/>
  <c r="H103" i="2"/>
  <c r="D98" i="2"/>
  <c r="C98" i="2"/>
  <c r="H98" i="2"/>
  <c r="K93" i="2"/>
  <c r="D93" i="2"/>
  <c r="C93" i="2"/>
  <c r="B93" i="2"/>
  <c r="D89" i="2"/>
  <c r="C89" i="2"/>
  <c r="B89" i="2"/>
  <c r="K89" i="2"/>
  <c r="H89" i="2"/>
  <c r="D83" i="2"/>
  <c r="C83" i="2"/>
  <c r="J82" i="2"/>
  <c r="I82" i="2"/>
  <c r="G82" i="2"/>
  <c r="F82" i="2"/>
  <c r="K83" i="2"/>
  <c r="H83" i="2"/>
  <c r="D78" i="2"/>
  <c r="C78" i="2"/>
  <c r="J77" i="2"/>
  <c r="I77" i="2"/>
  <c r="G77" i="2"/>
  <c r="F77" i="2"/>
  <c r="K78" i="2"/>
  <c r="H78" i="2"/>
  <c r="J59" i="2"/>
  <c r="I59" i="2"/>
  <c r="G59" i="2"/>
  <c r="F59" i="2"/>
  <c r="E73" i="2"/>
  <c r="D71" i="2"/>
  <c r="C71" i="2"/>
  <c r="K71" i="2"/>
  <c r="H71" i="2"/>
  <c r="K60" i="2"/>
  <c r="H60" i="2"/>
  <c r="F258" i="2"/>
  <c r="F257" i="2" s="1"/>
  <c r="H260" i="2"/>
  <c r="H259" i="2"/>
  <c r="G258" i="2"/>
  <c r="G257" i="2" s="1"/>
  <c r="G261" i="2"/>
  <c r="F261" i="2"/>
  <c r="H262" i="2"/>
  <c r="D54" i="2"/>
  <c r="C54" i="2"/>
  <c r="J53" i="2"/>
  <c r="I53" i="2"/>
  <c r="G53" i="2"/>
  <c r="F53" i="2"/>
  <c r="K54" i="2"/>
  <c r="H54" i="2"/>
  <c r="D46" i="2"/>
  <c r="D45" i="2"/>
  <c r="C46" i="2"/>
  <c r="C45" i="2"/>
  <c r="D33" i="2"/>
  <c r="C33" i="2"/>
  <c r="D32" i="2"/>
  <c r="C32" i="2"/>
  <c r="J44" i="2"/>
  <c r="I44" i="2"/>
  <c r="G44" i="2"/>
  <c r="F44" i="2"/>
  <c r="K45" i="2"/>
  <c r="H45" i="2"/>
  <c r="J31" i="2"/>
  <c r="I31" i="2"/>
  <c r="G31" i="2"/>
  <c r="F31" i="2"/>
  <c r="K32" i="2"/>
  <c r="H32" i="2"/>
  <c r="D21" i="2"/>
  <c r="C21" i="2"/>
  <c r="B21" i="2"/>
  <c r="J20" i="2"/>
  <c r="I20" i="2"/>
  <c r="G20" i="2"/>
  <c r="F20" i="2"/>
  <c r="K21" i="2"/>
  <c r="H21" i="2"/>
  <c r="J7" i="2"/>
  <c r="I7" i="2"/>
  <c r="G7" i="2"/>
  <c r="F7" i="2"/>
  <c r="K8" i="2"/>
  <c r="H8" i="2"/>
  <c r="E18" i="2"/>
  <c r="E17" i="2"/>
  <c r="E16" i="2"/>
  <c r="E15" i="2"/>
  <c r="E14" i="2"/>
  <c r="E13" i="2"/>
  <c r="E12" i="2"/>
  <c r="E11" i="2"/>
  <c r="H257" i="2" l="1"/>
  <c r="E247" i="2"/>
  <c r="E9" i="2"/>
  <c r="G6" i="2"/>
  <c r="I6" i="2"/>
  <c r="J6" i="2"/>
  <c r="E8" i="2"/>
  <c r="E241" i="2"/>
  <c r="K148" i="2"/>
  <c r="E149" i="2"/>
  <c r="E98" i="2"/>
  <c r="E103" i="2"/>
  <c r="E93" i="2"/>
  <c r="E108" i="2"/>
  <c r="E78" i="2"/>
  <c r="E71" i="2"/>
  <c r="H258" i="2"/>
  <c r="E54" i="2"/>
  <c r="H261" i="2"/>
  <c r="E45" i="2"/>
  <c r="E32" i="2"/>
  <c r="E46" i="2"/>
  <c r="E33" i="2"/>
  <c r="F6" i="2" l="1"/>
  <c r="D173" i="2"/>
  <c r="D168" i="2" s="1"/>
  <c r="C173" i="2"/>
  <c r="C168" i="2" s="1"/>
  <c r="E172" i="2"/>
  <c r="E171" i="2"/>
  <c r="E254" i="2"/>
  <c r="E252" i="2"/>
  <c r="E251" i="2"/>
  <c r="E250" i="2"/>
  <c r="E244" i="2"/>
  <c r="E243" i="2"/>
  <c r="E238" i="2"/>
  <c r="E237" i="2"/>
  <c r="E236" i="2"/>
  <c r="E235" i="2"/>
  <c r="E233" i="2" s="1"/>
  <c r="E228" i="2"/>
  <c r="E227" i="2"/>
  <c r="E226" i="2"/>
  <c r="E217" i="2"/>
  <c r="E214" i="2" s="1"/>
  <c r="E216" i="2"/>
  <c r="E213" i="2" s="1"/>
  <c r="E208" i="2"/>
  <c r="E206" i="2" s="1"/>
  <c r="E204" i="2"/>
  <c r="E202" i="2" s="1"/>
  <c r="E199" i="2"/>
  <c r="E198" i="2"/>
  <c r="E196" i="2" s="1"/>
  <c r="E193" i="2"/>
  <c r="E192" i="2"/>
  <c r="E191" i="2"/>
  <c r="E190" i="2"/>
  <c r="E189" i="2"/>
  <c r="E187" i="2" s="1"/>
  <c r="E185" i="2"/>
  <c r="E179" i="2" s="1"/>
  <c r="E184" i="2"/>
  <c r="E183" i="2"/>
  <c r="E182" i="2"/>
  <c r="E181" i="2"/>
  <c r="E176" i="2"/>
  <c r="E175" i="2"/>
  <c r="E174" i="2"/>
  <c r="E166" i="2"/>
  <c r="E165" i="2"/>
  <c r="E164" i="2"/>
  <c r="E163" i="2"/>
  <c r="E162" i="2"/>
  <c r="E161" i="2"/>
  <c r="E160" i="2"/>
  <c r="E156" i="2"/>
  <c r="E155" i="2"/>
  <c r="E154" i="2"/>
  <c r="E153" i="2"/>
  <c r="E152" i="2"/>
  <c r="E151" i="2"/>
  <c r="E131" i="2"/>
  <c r="E130" i="2"/>
  <c r="E129" i="2"/>
  <c r="E128" i="2"/>
  <c r="E126" i="2"/>
  <c r="E125" i="2"/>
  <c r="E124" i="2"/>
  <c r="E122" i="2"/>
  <c r="E121" i="2"/>
  <c r="E120" i="2"/>
  <c r="E118" i="2"/>
  <c r="E117" i="2"/>
  <c r="E116" i="2"/>
  <c r="E114" i="2"/>
  <c r="E113" i="2"/>
  <c r="E112" i="2"/>
  <c r="E111" i="2"/>
  <c r="E106" i="2"/>
  <c r="E105" i="2"/>
  <c r="E101" i="2"/>
  <c r="E100" i="2"/>
  <c r="E96" i="2"/>
  <c r="E95" i="2"/>
  <c r="E91" i="2"/>
  <c r="E89" i="2" s="1"/>
  <c r="E86" i="2"/>
  <c r="E85" i="2"/>
  <c r="E83" i="2" s="1"/>
  <c r="E80" i="2"/>
  <c r="E75" i="2"/>
  <c r="E74" i="2"/>
  <c r="E69" i="2"/>
  <c r="E60" i="2" s="1"/>
  <c r="E68" i="2"/>
  <c r="E67" i="2"/>
  <c r="E66" i="2"/>
  <c r="E64" i="2"/>
  <c r="E63" i="2"/>
  <c r="E62" i="2"/>
  <c r="E57" i="2"/>
  <c r="E56" i="2"/>
  <c r="E51" i="2"/>
  <c r="E50" i="2"/>
  <c r="E49" i="2"/>
  <c r="E48" i="2"/>
  <c r="E37" i="2"/>
  <c r="E36" i="2"/>
  <c r="E35" i="2"/>
  <c r="E26" i="2"/>
  <c r="E25" i="2"/>
  <c r="E24" i="2"/>
  <c r="E21" i="2" s="1"/>
  <c r="E19" i="2"/>
  <c r="H195" i="2" l="1"/>
  <c r="E173" i="2"/>
  <c r="E168" i="2" s="1"/>
  <c r="K178" i="2"/>
  <c r="H20" i="2"/>
  <c r="H53" i="2"/>
  <c r="K77" i="2"/>
  <c r="H44" i="2"/>
  <c r="K88" i="2"/>
  <c r="K201" i="2"/>
  <c r="H232" i="2"/>
  <c r="K7" i="2"/>
  <c r="K44" i="2"/>
  <c r="K59" i="2"/>
  <c r="K31" i="2"/>
  <c r="H88" i="2"/>
  <c r="H178" i="2"/>
  <c r="K195" i="2"/>
  <c r="H219" i="2"/>
  <c r="H246" i="2"/>
  <c r="H7" i="2"/>
  <c r="K20" i="2"/>
  <c r="H31" i="2"/>
  <c r="H59" i="2"/>
  <c r="H77" i="2"/>
  <c r="K82" i="2"/>
  <c r="K53" i="2"/>
  <c r="H201" i="2"/>
  <c r="H240" i="2"/>
  <c r="H6" i="2" l="1"/>
  <c r="H82" i="2"/>
  <c r="K6" i="2"/>
</calcChain>
</file>

<file path=xl/sharedStrings.xml><?xml version="1.0" encoding="utf-8"?>
<sst xmlns="http://schemas.openxmlformats.org/spreadsheetml/2006/main" count="1414" uniqueCount="230">
  <si>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</si>
  <si>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</si>
  <si>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</si>
  <si>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</si>
  <si>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</si>
  <si>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</si>
  <si>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</si>
  <si>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</si>
  <si>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</si>
  <si>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ได้รับ</t>
  </si>
  <si>
    <t>บาท</t>
  </si>
  <si>
    <t/>
  </si>
  <si>
    <t>โครงการพัฒนาระบบจัดการข้อมูลเพื่อการปฏิรูปที่ดิน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</si>
  <si>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</si>
  <si>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</si>
  <si>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</si>
  <si>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</si>
  <si>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 xml:space="preserve">รายการค่าใช้จ่ายบุคลากรภาครัฐ 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</si>
  <si>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</si>
  <si>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</si>
  <si>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</si>
  <si>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</si>
  <si>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>แห่ง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</si>
  <si>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</si>
  <si>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</si>
  <si>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</si>
  <si>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</si>
  <si>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</si>
  <si>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</si>
  <si>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</si>
  <si>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</si>
  <si>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โครงการพัฒนาผู้แทนเกษตรกร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</si>
  <si>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</si>
  <si>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</si>
  <si>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</si>
  <si>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ตำบล</t>
  </si>
  <si>
    <t>แปลง</t>
  </si>
  <si>
    <t>โครงการบริหารจัดการและเพิ่มศักยภาพพื้นที่ในเขตปฏิรูปที่ดิน</t>
  </si>
  <si>
    <t>โครงการส่งเสริมและพัฒนาอาชีพเพื่อแก้ไขปัญหาที่ดินทำกินของเกษตรกร</t>
  </si>
  <si>
    <t>จังหวัด</t>
  </si>
  <si>
    <t>กล้า</t>
  </si>
  <si>
    <t>กลุ่ม</t>
  </si>
  <si>
    <t>เรื่อง</t>
  </si>
  <si>
    <t>โรงเรียน</t>
  </si>
  <si>
    <t>ชุมชน</t>
  </si>
  <si>
    <t>รายการ</t>
  </si>
  <si>
    <t>ฉบับ</t>
  </si>
  <si>
    <t>โครงการระบบส่งเสริมการเกษตรแบบแปลงใหญ่</t>
  </si>
  <si>
    <t>1. โครงการคลินิกเกษตรเคลื่อนที่ฯ (ออกหน่วยเคลื่อนที่)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</si>
  <si>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</si>
  <si>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</si>
  <si>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</si>
  <si>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</si>
  <si>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 xml:space="preserve">   - รังวัด</t>
  </si>
  <si>
    <t xml:space="preserve">   - สอบสวนสิทธิ</t>
  </si>
  <si>
    <t xml:space="preserve">   - มอบ ส.ป.ก.4-01</t>
  </si>
  <si>
    <t xml:space="preserve">   - จัดทำสัญญาเช่า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</si>
  <si>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</si>
  <si>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</si>
  <si>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</si>
  <si>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</si>
  <si>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</si>
  <si>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งบประมาณอนุมัติ</t>
  </si>
  <si>
    <t>งบประมาณได้รับ</t>
  </si>
  <si>
    <t xml:space="preserve">   - ขอรับพันธุ์กล้าจากสำนักงานพัฒนาที่ดิน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</si>
  <si>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</si>
  <si>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</si>
  <si>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</si>
  <si>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</si>
  <si>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</si>
  <si>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</si>
  <si>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</si>
  <si>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</si>
  <si>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</si>
  <si>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</si>
  <si>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</si>
  <si>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</si>
  <si>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</si>
  <si>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ผลการใช้จ่าย</t>
  </si>
  <si>
    <t>รวมทั้งสิ้น</t>
  </si>
  <si>
    <t>ช่วงระยะเวลา
ดำเนินการ</t>
  </si>
  <si>
    <t>อยู่ระหว่าง
ดำเนินการ</t>
  </si>
  <si>
    <t>ปีงบประมาณ 69
(1 ต.ค. 68 - 
30 ก.ย. 69)</t>
  </si>
  <si>
    <t xml:space="preserve">1 ต.ค.65 - 30 ก.ย.69 (ทั้งนี้ ระยะเวลาในการดำเนินงานเดิม สิ้นสุดวันที่ 30 ก.ย. 67 ได้ขยายระยะเวลาก่อหนี้ผูกพันข้ามปีงบประมาณ เป็นปีงบประมาณ พ.ศ. 66 - 69 ตามนัยระเบียบว่าด้วยการก่อหนี้ผูกพันข้ามปีงบประมาณ พ.ศ. 66 ข้อ 7 (2) ตามความเห็นของ สงป. ซึ่งขยายระยะเวลาดำเนินการถึง 30 ก.ย. 69) </t>
  </si>
  <si>
    <t xml:space="preserve"> </t>
  </si>
  <si>
    <t>ปีงบประมาณ 2569
(1 ต.ค. 68 - 
30 ก.ย. 69)</t>
  </si>
  <si>
    <t xml:space="preserve">  - เกษตรกรได้รับการตรวจรับรองมาตรฐาน GAP (รายใหม่) </t>
  </si>
  <si>
    <t xml:space="preserve">  - เกษตรกรได้รับการตรวจติดตามมาตรฐาน GAP (รายเก่า) </t>
  </si>
  <si>
    <t xml:space="preserve">2. โครงการอนุรักษ์พันธุกรรมพืชฯ </t>
  </si>
  <si>
    <t>3. โครงการเพิ่มศักยภาพระบบงานเกษตร</t>
  </si>
  <si>
    <t xml:space="preserve">  - หลักสูตรฝึกอบรมศิลปหัตถกรรมระยะสั้น</t>
  </si>
  <si>
    <t xml:space="preserve">  - หลักสูตรฝึกอบรมศิลปหัตถกรรมระยะยาว</t>
  </si>
  <si>
    <t>14. กิจกรรมจัดที่ดิน (ที่เกษตรกรรม)</t>
  </si>
  <si>
    <t xml:space="preserve">1. จัดทำป้ายประชาสัมพันธ์เพื่อประกาศพื้นที่ </t>
  </si>
  <si>
    <t>2. ปิดป้ายประชาสัมพันธ์เพื่อประกาศพื้นที่</t>
  </si>
  <si>
    <t xml:space="preserve">3. รับคำเสนอขาย/ตรวจสอบความถูกต้องหนังสือแสดงสิทธิในที่ดิน </t>
  </si>
  <si>
    <t>4. ตรวจสอบสภาพพื้นที่ แปลงที่ดิน การทำประโยชน์/ต่อรองราคา</t>
  </si>
  <si>
    <t>5. คณะอนุกรรมการจัดซื้อที่ดินพิจารณาความเหมาะสมของที่ดิน</t>
  </si>
  <si>
    <t>6. นำเสนอ คปจ./อกก.คง.</t>
  </si>
  <si>
    <t xml:space="preserve">1. สำรวจรังวัดปูผังแบ่งแปลงที่ดิน (แปลงว่าง) </t>
  </si>
  <si>
    <t xml:space="preserve">2. จัดทำสัญญาเช่า/เช่าซื้อ (แปลงว่าง) </t>
  </si>
  <si>
    <t>3. รวมปรับปรุงสิทธิ</t>
  </si>
  <si>
    <t>4. การสำรวจรังวัดแบ่งแยกในนามเดิมยื่นคำขอออกโฉนดที่ดิน</t>
  </si>
  <si>
    <t xml:space="preserve">5. จดทะเบียนสิทธิและนิติกรรม (ตามสัญญาเช่าซื้อ) </t>
  </si>
  <si>
    <t xml:space="preserve">6. โอนสิทธิและมรดกสิทธิการเช่า/เช่าซื้อ  </t>
  </si>
  <si>
    <t xml:space="preserve">7. การเจรจาไกล่เกลี่ยข้อพิพาท  </t>
  </si>
  <si>
    <t xml:space="preserve">  - ประชาคม </t>
  </si>
  <si>
    <t xml:space="preserve">  - สำรวจจัดทำแผนที่เขตที่ดินชุมชน  </t>
  </si>
  <si>
    <t xml:space="preserve">  - กิจการตามกฎกระทรวง </t>
  </si>
  <si>
    <t xml:space="preserve">1. การจัดทำเขตที่ดินชุมชน </t>
  </si>
  <si>
    <t xml:space="preserve">1. อยู่ระหว่างกระบวนการจัดซื้อจัดจ้าง </t>
  </si>
  <si>
    <t xml:space="preserve">2. ได้ผู้รับจ้างและทำสัญญาจ้างเหมาก่อสร้างแล้ว </t>
  </si>
  <si>
    <t xml:space="preserve">3. อยู่ระหว่างดำเนินการก่อสร้าง </t>
  </si>
  <si>
    <t xml:space="preserve">4. ความคืบหน้าการก่อสร้าง </t>
  </si>
  <si>
    <t>5. ส่งมอบงาน ตรวจรับงาน และจัดทำรายงานปิดโครงการ แล้วเสร็จ</t>
  </si>
  <si>
    <t>1. สถานีสูบน้ำและระบบกระจายน้ำ</t>
  </si>
  <si>
    <t xml:space="preserve">  - อยู่ระหว่างดำเนินการก่อสร้าง</t>
  </si>
  <si>
    <t xml:space="preserve">  - อยู่ระหว่างดำเนินการจัดซื้อจัดจ้าง </t>
  </si>
  <si>
    <t xml:space="preserve">  - ก่อสร้างได้แล้วเสร็จ</t>
  </si>
  <si>
    <t>2. ขุดสระ</t>
  </si>
  <si>
    <t>1. จำนวนฝายชะลอน้ำแบบชั่วคราวสำหรับเป็นจุดเรียนรู้ในชุมชน</t>
  </si>
  <si>
    <t>2. จำนวนการฝึกอบรม</t>
  </si>
  <si>
    <t>3. การฝึกอบรมทำความเข้าใจแนวทางการขับเคลื่อนโครงการ</t>
  </si>
  <si>
    <t>4. การฝึกอบรม/สัมมนาสรุปโครงการ</t>
  </si>
  <si>
    <t>1. พื้นที่ที่ได้รับการส่งเสริมและเฝ้าระวังให้มีการลดการเผา</t>
  </si>
  <si>
    <t xml:space="preserve">2. อบรมเกษตรกร </t>
  </si>
  <si>
    <t>1. 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</si>
  <si>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1. 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</si>
  <si>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1. การส่งเสริมพัฒนาอาชีพและการตลาดในพื้นที่ คทช. ในเขตปฏิรูปที่ดิน</t>
  </si>
  <si>
    <t xml:space="preserve">2. สนับสนุนปัจจัยการผลิต </t>
  </si>
  <si>
    <t>2. อนุญาตให้เข้าทำประโยชน์ที่ดิน</t>
  </si>
  <si>
    <t xml:space="preserve">  - กิจการสนับสนุนเกี่ยวเนื่องฯ</t>
  </si>
  <si>
    <t xml:space="preserve">  - กิจการสาธารณูปโภคฯ</t>
  </si>
  <si>
    <t xml:space="preserve">2. ตรวจเกษตรกร  </t>
  </si>
  <si>
    <t xml:space="preserve">3. ตรวจแปลง  </t>
  </si>
  <si>
    <t xml:space="preserve">4. จัดทำประกาศ </t>
  </si>
  <si>
    <t xml:space="preserve">5. จัดทำโฉนดเพื่อการเกษตรแล้วเสร็จ </t>
  </si>
  <si>
    <t xml:space="preserve">  - อยู่ระหว่างการตรวจ</t>
  </si>
  <si>
    <t xml:space="preserve">  - ตรวจแล้ว ผ่าน</t>
  </si>
  <si>
    <t xml:space="preserve">  - ตรวจแล้ว ไม่ผ่าน</t>
  </si>
  <si>
    <t xml:space="preserve">  - อยู่ระหว่างประกาศ</t>
  </si>
  <si>
    <t xml:space="preserve">  - ประกาศครบ 15 วัน</t>
  </si>
  <si>
    <t>1. เกษตรกรยื่นคำขอฯ</t>
  </si>
  <si>
    <t>1. กรณีผิดปกติ-สรุปผลการตรวจสอบที่ดิน</t>
  </si>
  <si>
    <t>2. การใช้ที่ดินผิดวัตถุประสงค์ตรวจโดยภาพถ่ายทางอากาศ/ดาวเทียม</t>
  </si>
  <si>
    <t xml:space="preserve">1. จำนวนผู้รับบริการ </t>
  </si>
  <si>
    <t>2. จำนวนตำบลที่ออก Mobile Unit</t>
  </si>
  <si>
    <t xml:space="preserve">1. งานตรวจสอบมาตรฐานแผนที่ ตามระเบียบ กมร. </t>
  </si>
  <si>
    <t xml:space="preserve">2. จัดทำและปรับปรุงฐานข้อมูลที่ดินและแผนที่ กมร. </t>
  </si>
  <si>
    <t xml:space="preserve">1. สำรวจรังวัดด้วยระบบโครงข่ายดาวเทียมแบบจลน์ RTK GNSS NETWORK </t>
  </si>
  <si>
    <t>1. อบรมเกษตรกร</t>
  </si>
  <si>
    <t>2. สนับสนุนปัจจัยการผลิต</t>
  </si>
  <si>
    <t>1. อบรมผู้แทนเกษตรกร</t>
  </si>
  <si>
    <t>2. อบรมวิสาหกิจชุมชน สหกรณ์การเกษตร</t>
  </si>
  <si>
    <t>1. สนับสนุนกล้าพันธุ์สมุนไพรและปัจจัยการผลิต</t>
  </si>
  <si>
    <t>2. อบรมเกษตรกร</t>
  </si>
  <si>
    <t xml:space="preserve">3. จัดทำโรงอบพลังงานแสงอาทิตย์ </t>
  </si>
  <si>
    <t>1. เกษตรกรยื่นขอการรับรองมาตรฐานสินค้า (ส.ป.ก.จังหวัด)</t>
  </si>
  <si>
    <t>2. เกษตรกรได้รับการตรวจรับรองมาตรฐาน GAP (ดำเนินการโดย ส.ป.ก.ส่วนกลาง</t>
  </si>
  <si>
    <t>1. พื้นที่ในเขตปฏิรูปที่ดินได้รับการพัฒนาตามแนวทางระบบการเกษตรแบบแปลงใหญ่</t>
  </si>
  <si>
    <t xml:space="preserve">   1.1. แปลงใหญ่ปีที่ 3 (แปลง ปี 2567)</t>
  </si>
  <si>
    <t xml:space="preserve">   1.2. แปลงใหญ่ปีที่ 2 (แปลง ปี 2568)</t>
  </si>
  <si>
    <t xml:space="preserve">   1.3. แปลงใหญ่ปีที่ 1 (แปลง ปี 2569)</t>
  </si>
  <si>
    <t xml:space="preserve">กิจกรรมพัฒนาการเกษตรยั่งยืน </t>
  </si>
  <si>
    <t>ผลผลิตด้านการปฏิรูปที่ดินเพื่อเกษตรกรรม</t>
  </si>
  <si>
    <t>กิจกรรมบริหารจัดการ</t>
  </si>
  <si>
    <t>1. งบบุคลากร</t>
  </si>
  <si>
    <t>2. งบดำเนินงาน</t>
  </si>
  <si>
    <t>1. รวมผลการดำเนินงาน</t>
  </si>
  <si>
    <t xml:space="preserve">2. X-Ray , Code 0-3 </t>
  </si>
  <si>
    <t>3. แบ่งแปลง</t>
  </si>
  <si>
    <t>4. เต็มแปลง</t>
  </si>
  <si>
    <t xml:space="preserve">5. พิพาท/ข้อร้องเรียน  </t>
  </si>
  <si>
    <t>6. กรณีข้อ 62 และ 29 ตามระเบียบ คปก. ว่าด้วยหลักเกณฑ์ วิธีการ และเงื่อนไขในการคัดเลือกและจัดที่ดินให้แก่เกษตรกรฯ พ.ศ. 2564</t>
  </si>
  <si>
    <t>16. กิจกรรมบริหารจัดการที่ดินเอกชน</t>
  </si>
  <si>
    <t xml:space="preserve">    16.1 บริหารจัดการที่ดินเอกชน (จัดหาที่ดินเอกชน)</t>
  </si>
  <si>
    <t xml:space="preserve">    16.2 บริหารจัดการที่ดินเอกชน (7 กิจกรรม)</t>
  </si>
  <si>
    <t>17. กิจกรรมอนุญาตใช้ประโยชน์ที่ดิน</t>
  </si>
  <si>
    <t>1. งานพัฒนาแหล่งน้ำและระบบกระจายน้ำ</t>
  </si>
  <si>
    <t xml:space="preserve">  - อยู่ระหว่างดำเนินการก่อสร้าง </t>
  </si>
  <si>
    <t xml:space="preserve">  - ก่อสร้างได้แล้วเสร็จ </t>
  </si>
  <si>
    <t>2. จำนวนปริมาตรเก็บกักน้ำเพิ่มขึ้น</t>
  </si>
  <si>
    <t>ลบ.ม.</t>
  </si>
  <si>
    <t>3. พื้นที่รับประโยชน์จากการพัฒนาแหล่งน้ำในเขตปฏิรูปที่ดิน</t>
  </si>
  <si>
    <t>4. ครัวเรือนเกษตรกรได้รับประโยชน์จากการพัฒนาแหล่งน้ำ</t>
  </si>
  <si>
    <t>ครัวเรือน</t>
  </si>
  <si>
    <t xml:space="preserve">  </t>
  </si>
  <si>
    <t>18. กิจกรรมเพิ่มศักยภาพงานก่อสร้างโครงสร้างพื้นฐานในเขตปฏิรูปที่ดิน</t>
  </si>
  <si>
    <t>19. กิจกรรมสำรวจและออกแบบโครงสร้างพื้นฐานในเขตปฏิรูปที่ดิน</t>
  </si>
  <si>
    <t>20. กิจกรรมส่งเสริมและพัฒนาอาชีพเพื่อแก้ไขปัญหาที่ดินทำกินของเกษตรกร</t>
  </si>
  <si>
    <t>21.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</si>
  <si>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22. กิจกรรมสำรวจวางโครงสร้างหมุดหลักฐานแผนที่และปักหลักเขต</t>
  </si>
  <si>
    <t>23. กิจกรรมลดการเผาวัสดุเหลือใช้ทางการเกษตรในเขตปฏิรูปที่ดิน</t>
  </si>
  <si>
    <t>24. กิจกรรมพัฒนาแหล่งน้ำและระบบกระจายน้ำในเขตปฏิรูปที่ดิน</t>
  </si>
  <si>
    <t>25. กิจกรรมฝายชะลอน้ำแบบชั่วคราวสำหรับการเพิ่มประสิทธิภาพของแหล่งน้ำในเขตปฏิรูปที่ดิน</t>
  </si>
  <si>
    <t>26. กิจกรรมพัฒนาระบบจัดการข้อมูลเพื่อการปฏิรูปที่ดิน</t>
  </si>
  <si>
    <t>27. กิจกรรมขุดสระน้ำพร้อมระบบส่งน้ำ</t>
  </si>
  <si>
    <t>15. กิจกรรมปรับปรุงหนังสืออนุญาตให้เข้าทำประโยชน์ในเขตปฏิรูปที่ดิน (ส.ป.ก. 4-01) เป็นโฉนดเพื่อการเกษตร</t>
  </si>
  <si>
    <t>สถานะ</t>
  </si>
  <si>
    <t>ผลการ
ดำเนินการ</t>
  </si>
  <si>
    <t>รายงานความก้าวหน้าในการดำเนินงานตามแผนการดำเนินงาน ไตรมาสที่ 1 - 2 ประจำปีงบประมาณ พ.ศ. 2569</t>
  </si>
  <si>
    <t>ข้อมูลผลงานสะสม ตั้งแต่วันที่ 1 ตุลาคม 2568 - 31 มีนาคม 2569</t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</si>
  <si>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29 จังหวัด 
   - อยู่ระหว่างดำเนินการ 1 จังหวัด 
</t>
    </r>
    <r>
      <rPr>
        <b/>
        <u/>
        <sz val="16"/>
        <rFont val="TH Sarabun New"/>
        <family val="2"/>
      </rPr>
      <t xml:space="preserve">สถานะการเบิกจ่าย/ใช้จ่าย :
</t>
    </r>
    <r>
      <rPr>
        <b/>
        <sz val="16"/>
        <rFont val="TH Sarabun New"/>
        <family val="2"/>
      </rPr>
      <t xml:space="preserve">มติ ครม. เดือน มี.ค. ภาพรวม : เบิกจ่าย ร้อยละ 55.00/ ใช้จ่าย ร้อยละ 61.00
</t>
    </r>
    <r>
      <rPr>
        <sz val="16"/>
        <rFont val="TH Sarabun New"/>
        <family val="2"/>
      </rPr>
      <t xml:space="preserve"> - สาเหตุที่ใช้จ่ายเงินงบประมาณตาม พ.ร.บ. ไม่เป็นไปตามเกณฑ์ เนื่องจาก งบประมาณที่ได้รับจัดสรร เป็นงบประมาณในส่วนจ้างเหมาบริการ ต้องใช้จ่ายตามกำหนดแต่ละเดือน 
 - การเบิกจ่ายเงินงบประมาณกองทุนฯ เป็นไปตามเกณฑ์ที่กำหนด
</t>
    </r>
    <r>
      <rPr>
        <b/>
        <u/>
        <sz val="16"/>
        <rFont val="TH Sarabun New"/>
        <family val="2"/>
      </rPr>
      <t>ปัญหาอุปสรรค</t>
    </r>
    <r>
      <rPr>
        <sz val="16"/>
        <rFont val="TH Sarabun New"/>
        <family val="2"/>
      </rPr>
      <t xml:space="preserve"> : 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</si>
  <si>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422 ราย 
   - อยู่ระหว่างดำเนินการ 1,578 ราย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 xml:space="preserve">มติ ครม. เดือน มี.ค. ภาพรวม : เบิกจ่าย ร้อยละ 55.00/ ใช้จ่าย ร้อยละ 61.00
</t>
    </r>
    <r>
      <rPr>
        <sz val="16"/>
        <rFont val="TH Sarabun New"/>
        <family val="2"/>
      </rPr>
      <t xml:space="preserve"> - สาเหตุที่ใช้จ่ายเงินงบประมาณตาม พ.ร.บ. ไม่เป็นไปตามเกณฑ์ เนื่องจาก ได้รับการจัดสรรงบประมาณไม่ครบถ้วนตามแผนงานที่กำหนด ส่งผลให้ไม่สามารถดำเนินการใช้จ่ายได้ตามเป้าหมายที่วางไว้
 - สาเหตุที่เบิกจ่ายเงินงบประมาณกองทุนฯ ไม่เป็นไปตามเกณฑ์ เนื่องจาก มีการกำหนดงบประมาณไว้สำหรับจ่ายค่าตอบแทนจ้างเหมาบริการ แต่ยังไม่มีการจ้าง จึงยังไม่สามารถเบิกจ่ายได้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การได้รับจัดสรรงบประมาณล่าช้า หน่วยงานยังได้รับการจัดสรรงบประมาณไม่ครบถ้วนตามแผนงานที่กำหนด ส่งผลให้ไม่สามารถดำเนินการผูกพันงบประมาณหรือใช้จ่ายได้ตามเป้าหมายที่วางไว้
2. ข้อจำกัดด้านการบริหารงานบุคคล เนื่องจากปัจจุบันยังมีตำแหน่งว่าง ไม่มีลูกจ้างในตำแหน่งที่ขออนุมัติงบประมาณไว้ ส่งผลให้การดำเนินงานล่าช้า และการเบิกจ่ายในส่วนของค่าตอบแทนไม่เป็นไปตามเกณฑ์ </t>
    </r>
  </si>
  <si>
    <r>
      <rPr>
        <b/>
        <u/>
        <sz val="16"/>
        <rFont val="TH Sarabun New"/>
        <family val="2"/>
      </rPr>
      <t xml:space="preserve">สถานะการดำเนินงาน :
</t>
    </r>
    <r>
      <rPr>
        <sz val="16"/>
        <rFont val="TH Sarabun New"/>
        <family val="2"/>
      </rPr>
      <t xml:space="preserve">   - ดำเนินการแล้วเสร็จ 7 จังหวัด 
   - อยู่ระหว่างดำเนินการ 46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การใช้จ่ายเงินงบประมาณตาม พ.ร.บ. เป็นไปตามเกณฑ์ที่กำหนด
 - สาเหตุที่เบิกจ่ายเงินงบประมาณกองทุนฯ ไม่เป็นไปตามเกณฑ์ เนื่องจาก 
1. ส.ป.ก.จังหวัด มีภารกิจเร่งด่วนตามนโยบายที่ต้องเร่งปฏิบัติจึงทำให้ไม่สามารถดำเนินงานตามแผนงานได้อย่างเต็มประสิทธิภาพ / อยู่ระหว่างการดำเนินการสนับสนุนกล้าพันธุ์สมุนไพรและปัจจัยการผลิต จึงยังไม่ได้ดำเนินการเบิกจ่าย
2. ส.ป.ก.ส่วนกลาง งบประมาณในส่วนของจ้างเหมาบริการ จะดำเนินการจ้างในไตรมาสที่ 3-4 จึงยังไม่ได้ดำเนินการเบิกจ่าย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</si>
  <si>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72 จังหวัด 
   - อยู่ระหว่างดำเนินการ 0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ไม่เป็นไปตามเกณฑ์ เนื่องจาก งบประมาณยังได้รับจัดสรรไม่ครบร้อยละ 100 (ณ มีนาคม 2569 ได้รับจัดสรร 861,000 บาท ร้อยละ 50.06) ซึ่งหากเทียบผลการใช้จ่ายงบประมาณ กับงบประมาณที่ได้รับการจัดสรร จะใช้จ่ายได้ร้อยละ 66.21 (ผลการใช้จ่าย 570,069.92 บาท)
- สาเหตุที่เบิกจ่ายเงินงบประมาณกองทุนฯ ไม่เป็นไปตามเกณฑ์ เนื่องจาก งบประมาณส่วนใหญ่ (เกินร้อยละ 60) จะเป็นงบประมาณในการสนับสนุนปัจจัยการผลิต ส่วนใหญ่จะสนับสนุนในช่วงปลายไตรมาสที่ 3 ถึงต้นไตรมาสที่ 4 เนื่องจากต้องสนับสนุนให้เหมาะสมกับฤดูกาล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</si>
  <si>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71 จังหวัด 
   - อยู่ระหว่างดำเนินการ 1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การใช้จ่ายเงินงบประมาณตาม พ.ร.บ. เป็นไปตามเกณฑ์ที่กำหนด
   - สาเหตุที่เบิกจ่ายเงินงบประมาณกองทุนฯ ไม่เป็นไปตามเกณฑ์ เนื่องจาก ส.ป.ก.จังหวัด อยู่ระหว่างเร่งการจัดฝึกอบรมและกำหนดแล้วเสร็จภายในเดือน มีนาคม 2569 ซึ่งบางจังหวัดมีกำหนดฝึกอบรมช่วงปลายเดือนมีนาคม 2569 จึงทำให้การเบิกจ่ายล่าช้า ประกอบกับการเบิกจ่ายเงินค่าจ้างเหมาบุคลากรเบิกจ่ายแล้วจำนวน 5 เดือน และอยู่ระหว่างเบิกจ่ายอีก 7 เดือน จึงทำให้การเบิกจ่ายไม่เป็นไปตามเป้าหมาย
</t>
    </r>
    <r>
      <rPr>
        <b/>
        <u/>
        <sz val="16"/>
        <rFont val="TH Sarabun New"/>
        <family val="2"/>
      </rPr>
      <t>ปัญหาอุปสรรค</t>
    </r>
    <r>
      <rPr>
        <b/>
        <sz val="16"/>
        <rFont val="TH Sarabun New"/>
        <family val="2"/>
      </rPr>
      <t xml:space="preserve"> : </t>
    </r>
    <r>
      <rPr>
        <sz val="16"/>
        <rFont val="TH Sarabun New"/>
        <family val="2"/>
      </rPr>
      <t>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</si>
  <si>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28 จังหวัด 
   - อยู่ระหว่างดำเนินการ 2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ไม่เป็นไปตามเกณฑ์ เนื่องจาก ค่าจ้างเหมาบำรุงรักษาครุภัณฑ์ต่าง ๆ อยู่ในระหว่างกระบวนการจัดซื้อ/จัดจ้าง จึงทำให้ผลการเบิกจ่ายไม่เป็นไปตามแผนการเบิกจ่าย
- สาเหตุที่เบิกจ่ายเงินงบประมาณกองทุนฯ ไม่เป็นไปตามเกณฑ์ เนื่องจาก ค่าจ้างเหมาบำรุงรักษาครุภัณฑ์ต่าง ๆ อยู่ในระหว่างกระบวนการจัดซื้อ/จัดจ้าง จึงทำให้ผลการเบิกจ่ายไม่เป็นไปตามแผนการเบิกจ่าย
</t>
    </r>
    <r>
      <rPr>
        <b/>
        <u/>
        <sz val="16"/>
        <rFont val="TH Sarabun New"/>
        <family val="2"/>
      </rPr>
      <t>ปัญหาอุปสรรค</t>
    </r>
    <r>
      <rPr>
        <b/>
        <sz val="16"/>
        <rFont val="TH Sarabun New"/>
        <family val="2"/>
      </rPr>
      <t xml:space="preserve"> : </t>
    </r>
    <r>
      <rPr>
        <sz val="16"/>
        <rFont val="TH Sarabun New"/>
        <family val="2"/>
      </rPr>
      <t xml:space="preserve">
1. การฝึกอบรมหลักสูตรการฝึกอบรมศิลปหัตถกรรมระยะสั้น (ฝึกอบรม 3 วัน) กลุ่มที่เข้ารับการฝึกอบรมไม่ได้นำความรู้ที่ฝึกอบรมมาพัฒนา และต่อยอด
2. ระยะเวลาในการฝึกอบรมหลักสูตรการฝึกอบรมศิลปหัตถกรรมระยะสั้น (ฝึกอบรม ๓ วัน) ตรงกับช่วงเวลาเก็บเกี่ยวผลผลิตของเกษตรกร จึงทำให้เกษตรกรไม่สามารถเข้ารับการฝึกอบรมได้
3. การฝึกอบรมหลักสูตรการฝึกอบรมศิลปหัตถกรรมระยะยาว (ฝึกอบรม 1 ปี) โดยผู้เข้ารับการ ฝึกอบรมมีปัญหาส่วนตัว ส่งผลให้ไม่สามารถเข้ารับการฝึกอบรมได้จนจบหลักสูตร เช่น ปัญหาด้านสุขภาพ ด้านครอบครัว เป็นต้น
4. การประชาสัมพันธ์ของโครงการฯ หลักสูตรการฝึกอบรมศิลปหัตถกรรมระยะยาว (ฝึกอบรม 1 ปี) ยังมีการกระจายไปไม่ทั่วถึงทุกกลุ่มเป้าหมายที่มีความต้องการ จึงทำให้จำนวนผู้สนใจเข้ารับการฝึกอบรมในหลักสูตรดังกล่าวมีจำนวนลดน้อยลง 
5. ตลาดรองรับและจำหน่ายผลิตภัณฑ์อยู่ในวงจำกัดเฉพาะภายในท้องถิ่นเท่านั้น และในบางพื้นที่ยังขาดตลาดเพื่อรองรับสินค้า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</si>
  <si>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72 จังหวัด 
   - อยู่ระหว่างดำเนินการ 0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มติ ครม. เดือน มี.ค. ภาพรวม : เบิกจ่าย ร้อยละ 55.00/ ใช้จ่าย ร้อยละ 61.00
 - สาเหตุที่ใช้จ่ายเงินงบประมาณตาม พ.ร.บ. ไม่เป็นไปตามเกณฑ์ เนื่องจาก ยังได้รับการจัดสรรงบประมาณไม่ครบถ้วน ซึ่ง ณ มีนาคม 2569 ได้รับจัดสรร 2,008,200 บาท คิดเป็นร้อยละ 50.00 ของงบประมาณทั้งหมด โดยเมื่อเทียบผลการใช้จ่ายงบประมาณกับงบประมาณที่ได้รับการจัดสรรจริง ผลการใช้จ่ายงบประมาณ คิดเป็นร้อยละ 63.58 (ผลการใช้จ่าย 1,276,878.11 บาท) และงบประมาณบางส่วนที่ยังไม่สามารถเบิกจ่ายได้ เนื่องจาก เป็นค่าใช้จ่ายสำหรับจ้างเหมาบริการ ที่ต้องดำเนินการเบิกจ่ายตามกำหนดแต่ละเดือน
- สาเหตุที่เบิกจ่ายเงินงบประมาณกองทุนฯ ไม่เป็นไปตามเกณฑ์ เนื่องจาก เงินกองทุนฯ เป็นค่าใช้จ่ายสำหรับการคัดเลือก อสปก.ดีเด่น ซึ่งการคัดเลือก อสปก.ดีเด่น จะดำเนินการในช่วงเดือนพฤษภาคม - สิงหาคม 2569
</t>
    </r>
    <r>
      <rPr>
        <b/>
        <u/>
        <sz val="16"/>
        <rFont val="TH Sarabun New"/>
        <family val="2"/>
      </rPr>
      <t>ปัญหาอุปสรรค :</t>
    </r>
    <r>
      <rPr>
        <b/>
        <sz val="16"/>
        <rFont val="TH Sarabun New"/>
        <family val="2"/>
      </rPr>
      <t xml:space="preserve"> </t>
    </r>
    <r>
      <rPr>
        <sz val="16"/>
        <rFont val="TH Sarabun New"/>
        <family val="2"/>
      </rPr>
      <t>ไมมี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</si>
  <si>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22 จังหวัด 
   - อยู่ระหว่างดำเนินการ 28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ไม่เป็นไปตามเกณฑ์ เนื่องจาก การปรับปรุงแผนการดำเนินงาน ส่งผลให้กระบวนการอนุมัติเบิกจ่ายค่าใช้จ่ายในการศึกษาดูงานอยู่ระหว่างดำเนินการ ข้อมูลยอดเบิกจ่ายสะสมไม่เป็นปัจจุบัน เนื่องจากการดำเนินกิจกรรมการอบรมยังไม่เสร็จสิ้นสมบูรณ์ ข้อจำกัดในการบูรณาการงบประมาณ จากแหล่งงบประมาณที่แตกต่างกัน (งบประมาณปกติและงบกองทุน) ในการจัดซื้อปัจจัยการผลิต และระยะเวลาดำเนินงานไม่สอดคล้องกับวิถีการผลิต เกษตรกรมีความกังวลต่อผลผลิตในช่วงฤดูกาล ทำให้ไม่สามารถเข้าร่วมตามกำหนดเดิม
  - การเบิกจ่ายเงินงบประมาณกองทุนฯ เป็นไปตามเกณฑ์ที่กำหนด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การปรับปรุงแผนการดำเนินงาน ส่งผลให้กระบวนการอนุมัติเบิกจ่ายค่าใช้จ่ายในการศึกษาดูงาน อยู่ระหว่างดำเนินการ
2. ข้อมูลยอดเบิกจ่ายสะสมไม่เป็นปัจจุบัน เนื่องจากการดำเนินกิจกรรมการอบรมยังไม่เสร็จสิ้นสมบูรณ์
3. ข้อจำกัดในการบูรณาการงบประมาณ จากแหล่งงบประมาณที่แตกต่างกัน (งบประมาณปกติและงบกองทุน) ในการจัดซื้อปัจจัยการผลิต
4. ระยะเวลาดำเนินงานไม่สอดคล้องกับวิถีการผลิต เกษตรกรมีความกังวลต่อผลผลิตในช่วงฤดูกาล ทำให้ไม่สามารถเข้าร่วมตามกำหนดเดิม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</si>
  <si>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 จังหวัด 
   - อยู่ระหว่างดำเนินการ 62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และเบิกจ่ายเงินงบประมาณกองทุนฯ ไม่เป็นไปตามเกณฑ์ เนื่องจาก เงินงบประมาณส่วนใหญ่เป็นเงินที่จะต้องออกไปรังวัดภาคสนามทั้งของ ส.ป.ก.ส่วนกลาง และ ส.ป.ก.จังหวัด ซึ่ง ส.ป.ก.จังหวัด มีภารกิจงานจำนวนมากทำให้หลายจังหวัด ยังไม่ได้ดำเนินการสำรวจรังวัดในกิจกรรมแผนที่แปลงที่ดินตามมาตรฐาน RTK GNSS Network ส่งผลให้การเบิกจ่ายไม่เป็นไปตามเป้าหมาย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>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</si>
  <si>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2,533,968 ไร่
   - อยู่ระหว่างดำเนินการ 816,032 ไร่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- สาเหตุที่เบิกจ่ายเงินงบประมาณกองทุนฯ ไม่เป็นไปตามเกณฑ์ เนื่องจาก เป็นเงินงบประมาณส่วนค่าลูกจ้างเหมาบริการบุคคล เพื่อจ่ายเป็นค่าตอบแทนรายเดือน และค่าเบี้ยเลี้ยง/ที่พัก ในการลงพื้นที่ตรวจสอบภาคสนาม ซึ่งต้องรอให้ ส.ป.ก.จังหวัด ส่งผลการสำรวจรังวัดมาก่อน เพื่อวางแผนออกตรวจภาคสนามเพื่อความคุ้มค่า จึงทำให้ช่วงที่ผ่านมาเบิกได้ไม่ถึงเกณฑ์ที่กำหนด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>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</si>
  <si>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18 จังหวัด 
   - อยู่ระหว่างดำเนินการ 54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ไม่เป็นไปตามเกณฑ์ เนื่องจาก ได้รับงบประมาณมาไม่เต็มปี ประกอบกับงบประมาณของกิจกรรมศูนย์บริการประชาชน ส่วนใหญ่เป็นเงินค่าจ้างเหมาบริการ ของ ส.ป.ก.จังหวัด เบิกจ่ายรายเดือน ซึ่งได้มีการจัดทำแผนการใช้จ่ายงบประมาณไว้แล้ว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</si>
  <si>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6 จังหวัด 
   - อยู่ระหว่างดำเนินการ 66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และเบิกจ่ายเงินงบประมาณกองทุนฯ ไม่เป็นไปตามเกณฑ์ เนื่องจาก การตรวจสอบที่ดินบางกิจกรรมตรงกับช่วงปัญหาวิกฤตพลังงาน จึงออกพื้นที่ดำเนินงานไม่ได้ และมีบางรายการอยู่ระหว่างจัดซื้อจัดจ้าง ทำให้ไม่สามารถเบิกจ่ายงบประมาณได้ตามแผนงาน 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แผนการลงพื้นที่ของ ส.ป.ก.จังหวัด ตรงกับช่วงปัญหาวิกฤตพลังงาน จึงออกพื้นที่ไม่ได้
2. งบประมาณบางรายการอยู่ระหว่างจัดซื้อจัดจ้าง
3. เงินเดือนลูกจ้างเบิกจ่ายล่าช้า จึงทำให้เหลือเงินลูกจ้างปลายปี เนื่องจากถัวจ่ายเป็นค่าใช้จ่ายอื่นไม่ได้
4. มีการสำรองค่าใช้จ่าย และอยู่ระหว่างจัดทำเอกสารทางการเงิน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</si>
  <si>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5 จังหวัด (ผลงานมอบ ส.ป.ก.4-01 เกินร้อยละ 100)
   - อยู่ระหว่างดำเนินการ 63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การใช้จ่ายเงินงบประมาณตาม พ.ร.บ. เป็นไปตามเกณฑ์ที่กำหนด
 - สาเหตุที่เบิกจ่ายเงินงบประมาณกองทุนฯ ไม่เป็นไปตามเกณฑ์ เนื่องจาก ประสบปัญหาการขาดแคลนบุคลากร นายช่างสำรวจ และนิติกร ทำให้ไม่สามารถดำเนินงานตามแผนงานได้อย่างเต็มประสิทธิภาพ ส่งผลให้การรังวัดที่ดินและการสอบสวนสิทธิของเกษตรกรที่มายื่นขอรับการจัดที่ดิน เกิดความล่าช้ากว่าแผนงาน จึงส่งผลให้การเบิกจ่ายงบประมาณต่ำกว่าเกณฑ์
</t>
    </r>
    <r>
      <rPr>
        <b/>
        <u/>
        <sz val="16"/>
        <rFont val="TH Sarabun New"/>
        <family val="2"/>
      </rPr>
      <t>ปัญหาอุปสรรค :</t>
    </r>
    <r>
      <rPr>
        <b/>
        <sz val="16"/>
        <rFont val="TH Sarabun New"/>
        <family val="2"/>
      </rPr>
      <t xml:space="preserve"> </t>
    </r>
    <r>
      <rPr>
        <sz val="16"/>
        <rFont val="TH Sarabun New"/>
        <family val="2"/>
      </rPr>
      <t xml:space="preserve">ไม่มี
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</si>
  <si>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4 จังหวัด (ผลการยื่นคำขอ และจัดทำโฉนดเกินร้อยละ 100)
   - อยู่ระหว่างดำเนินการ 61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- สาเหตุที่ใช้จ่ายเงินงบประมาณตาม พ.ร.บ. ไม่เป็นไปตามเกณฑ์ เนื่องจาก การจัดทำแบบพิมพ์ และการจัดหาครุภัณฑ์คอมพิวเตอร์ เพื่อปรับปรุงหนังสืออนุญาตให้เข้าทำประโยชน์ในเขตปฏิรูปที่ดิน (ส.ป.ก.4-01) เป็นโฉนดเพื่อการเกษตร อยู่ระหว่างการเบิกจ่าย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
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</si>
  <si>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16 จังหวัด 
   - อยู่ระหว่างดำเนินการ 56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- สาเหตุที่เบิกจ่ายเงินงบประมาณกองทุนฯ ไม่เป็นไปตามเกณฑ์ เนื่องจาก มีผู้เสนอขายที่ดินให้กับ ส.ป.ก.จังหวัด จำนวนน้อย ทำให้ไม่สามารถเบิกจ่ายงบประมาณได้ตามแผนงาน 
</t>
    </r>
    <r>
      <rPr>
        <b/>
        <u/>
        <sz val="16"/>
        <rFont val="TH Sarabun New"/>
        <family val="2"/>
      </rPr>
      <t>ปัญหาอุปสรรค :</t>
    </r>
    <r>
      <rPr>
        <b/>
        <sz val="16"/>
        <rFont val="TH Sarabun New"/>
        <family val="2"/>
      </rPr>
      <t xml:space="preserve"> </t>
    </r>
    <r>
      <rPr>
        <sz val="16"/>
        <rFont val="TH Sarabun New"/>
        <family val="2"/>
      </rPr>
      <t xml:space="preserve">มีผู้เสนอขายที่ดินให้ ส.ป.ก.จังหวัด จำนวนน้อย และเมื่อตรวจสอบสภาพแปลงที่ดินแล้ว พบว่า ไม่เหมาะสมต่อการทำการเกษตรและมีราคาค่อนข้างสูง จึงไม่ได้มีการดำเนินการจัดซื้อที่ดิน 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</si>
  <si>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5 จังหวัด 
   - อยู่ระหว่างดำเนินการ 25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- สาเหตุที่เบิกจ่ายเงินงบประมาณกองทุนฯ ไม่เป็นไปตามเกณฑ์ เนื่องจาก บางกิจกรรมยังดำเนินการไม่แล้วเสร็จ จึงยังไม่ได้เบิกงบประมาณตามแผนงาน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ผลการรังวัดปูผังแบ่งแปลงได้เนื้อที่น้อยกว่าแผนงาน เนื่องจากผลการรังวัดที่ดินมีความคลาดเคลื่อนกับแผนงาน และต้องดำเนินการกับสำนักงานที่ดิน ซึ่งต้องใช้ระยะเวลา ทำให้เบิกจ่ายงบประมาณไม่ทัน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</si>
  <si>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0 จังหวัด 
   - อยู่ระหว่างดำเนินการ 68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สาเหตุที่เบิกจ่ายเงินงบประมาณกองทุนฯ ไม่เป็นไปตามเกณฑ์ เนื่องจาก ส.ป.ก.จังหวัด ขาดบุคลากรในการดำเนินงานให้เป็นไปตามแผนงาน โดยเฉพาะส่วนงานซึ่งเป็นผู้รับผิดชอบหลักของกิจกรรมดังกล่าว ได้แก่ ตำแหน่งนายช่างสำรวจรังวัด และนิติกร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ผู้ใช้ประโยชน์ที่ดินในเขตปฏิรูปที่ดินไม่เข้ามายื่นคำขอใช้ที่ดินกับ ส.ป.ก. เนื่องจากต้องเสียค่าเช่าที่ดินให้ ส.ป.ก.
2. พื้นที่เป้าหมายดำเนินการตามแผนงานพบปัญหาการทับซ้อนแนวเขตที่ดินของหน่วยงานรัฐ ส่งผลให้ต้องปรับเปลี่ยนพื้นที่เป้าหมายตามแผนงานเดิม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</si>
  <si>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0 จังหวัด 
   - อยู่ระหว่างดำเนินการ 6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งบประมาณส่วนใหญ่เป็นงบลงทุน ซึ่งอยู่ระหว่างกระบวนการจัดซื้อจัดจ้าง และยังไม่ได้ผู้รับจ้าง จึงยังไม่สามารถใช้จ่ายงบประมาณได้
   - สาเหตุที่เบิกจ่ายเงินงบประมาณกองทุนฯ ไม่เป็นไปตามเกณฑ์ เนื่องจาก เป็นงบลงทุนโครงการจ้างที่ปรึกษาศึกษาความเหมาะสมและสำรวจออกแบบงานถนนในเขตปฏิรูปที่ดิน ซึ่งอยู่ระหว่างขออนุมัติใช้ TOR ราคากลาง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มีการแก้ไขแบบรูปรายการ
2. มีผู้วิจารณ์ร่างประกาศ
3. มีการอุทธรณ์ผลการพิจารณาจึงต้องส่งเรื่องไปยังกรมบัญชีกลาง 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</si>
  <si>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 จังหวัด 
   - อยู่ระหว่างดำเนินการ 31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งบประมาณส่วนนี้เป็นค่าวัสดุ ซึ่งอยู่ระหว่างกระบวนการจัดซื้อจัดจ้าง
   - สาเหตุที่เบิกจ่ายเงินงบประมาณกองทุนฯ ไม่เป็นไปตามเกณฑ์ เนื่องจาก กระบวนการสำรวจและออกแบบมีหลายขั้นตอนและต้องใช้เวลาดำเนินการ ปัจจุบันงานส่วนใหญ่อยู่ระหว่างการจัดทำแบบและประมาณราคา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เกิดเหตุสุดวิสัยด้านความปลอดภัยของโครงสร้างอาคารสถานที่ของทางราชการ จึงมีความจำเป็นเร่งด่วนต้องสำรวจ เข้าประเมินความเสียหายทางวิศวกรรมและหาแนวทางแก้ไขซ่อมแซมทันที ส่งผลให้ต้องชะลอการลงพื้นที่ตามแผนงานปกติออกไปชั่วคราว
2. นอกเหนือจากภารกิจลงพื้นที่สำรวจและออกแบบ บุคลากรของหน่วยงานยังได้รับมอบหมายให้สนับสนุนการปฏิบัติงานของ ส.ป.ก.จังหวัด โดยร่วมเป็นคณะกรรมการต่าง ๆ ในกระบวนการจัดซื้อจัดจ้างโครงการก่อสร้างโครงสร้างพื้นฐาน ทำให้บุคลากรต้องแบ่งเวลาปฏิบัติงานทั้งสองส่วนควบคู่กัน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</si>
  <si>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2 จังหวัด 
   - อยู่ระหว่างดำเนินการ 9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และเบิกจ่ายเงินงบประมาณกองทุนฯ ไม่เป็นไปตามเกณฑ์ เนื่องจาก บางพื้นที่ประสบปัญหาภัยพิบัติธรรมชาติและปัญหาความไม่สงบ จึงทำให้ดำเนินการล่าช้า ไม่เป็นไปตามแผน ส่งผลให้การเบิกจ่ายไม่เป็นไปตามเกณฑ์ที่กำหนด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</si>
  <si>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30 ฉบับ (12 จังหวัด)
   - อยู่ระหว่างดำเนินการ 18 ฉบับ (11 จังหวัด)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เป็นเงินงบประมาณส่วนค่าลูกจ้างเหมาบริการบุคคลเพื่อจ่ายเป็นค่าตอบแทนรายเดือน ค่าใช้จ่ายลงพื้นที่ภาคสนาม และยังไม่ได้จัดซื้อวัสดุสำนักงานและคอมพิวเตอร์ คาดว่าจะจัดซื้อภายในเดือนมิถุนายน 2569 และแผนการออกสนามต้องทำแผนที่ให้แล้วเสร็จจึงจะลงสำรวจในพื้นที่เพื่อตรวจสอบร่วมกับ ส.ป.ก.จังหวัด ซึ่งจะเริ่มในเดือนพฤษภาคม-สิงหาคม 2569 ตามแผนงาน
   - สาเหตุที่เบิกจ่ายเงินงบประมาณกองทุนฯ ไม่เป็นไปตามเกณฑ์ เนื่องจาก ค่าจ้างเหมาบริการ 6 เดือนแรก ไม่สามารถหาผู้รับจ้างในอัตรา 13,000 บาท ได้ และค่าออกสนาม ต้องรอจัดทำแผนที่ให้แล้วเสร็จก่อนถึงจะออกพื้นที่ได้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ค่าตอบแทนต่ำกว่าหน่วยงานอื่น จึงไม่สามารถจ้างได้ ทำให้การทำงานและการเบิกจ่ายมีความไม่ต่อเนื่อง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</si>
  <si>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592,320 ไร่ (1 จังหวัดมหาสารคาม)
   - อยู่ระหว่างดำเนินการ 877,680 ไร่ (2 จังหวัดชัยภูมิ ร้อยเอ็ด)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มีการวางแผนการทำงาน 10 เดือน สำนักจัดการแผนที่และสารบบที่ดิน เริ่มออกดำเนินงานล่าช้าไป 1 เดือน เนื่องจากรอให้โครงการได้รับอนุมัติใช้จ่ายเงินกองทุนก่อนและจะต้องมีขั้นตอนการวางแผนดำเนินการ การเตรียมงานในสำนักงาน ที่ค่อนข้างซับซ้อน จึงทำให้ยอดการเบิกจ่ายไม่เป็นไปตามเป้าหมาย
   - สาเหตุที่เบิกจ่ายเงินงบประมาณกองทุนฯ ไม่เป็นไปตามเกณฑ์ เนื่องจาก ในช่วง 3 เดือนแรกมีการใช้จ่ายเงินงบประมาณ พ.ร.บ. เป็นค่าสำรวจรังวัดทั้งหมด จะเบิกจ่ายเงินกองทุนเพียงค่าวัสดุสำรวจรังวัด ซึ่งจะเริ่มใช้เงินกองทุนในการสำรวจรังวัดทั้งหมดในเดือนเมษายน 2569 ตามแผนการใช้เงินที่วางไว้ จึงทำให้ยอดการเบิกจ่ายไม่เป็นไปตามเป้าหมาย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ได้รับเงินงบประมาณกองทุน ฯ ล่าช้า
2. บุคลากรไม่เพียงพอที่จะแยกหน่วยในการทำงาน ทำให้การทำงานไม่เป็นไปตามเป้าหมาย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</si>
  <si>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5 จังหวัด 
   - อยู่ระหว่างดำเนินการ 48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งบประมาณ
การฝึกอบรมในหลักสูตรที่ 2 มาล่าช้า ทำให้ไม่สามารถอบรมและเบิกจ่ายงบประมาณได้ทันเวลาที่กำหนด 
   - สาเหตุที่เบิกจ่ายเงินงบประมาณกองทุนฯ ไม่เป็นไปตามเกณฑ์ เนื่องจาก มีภารกิจเร่งด่วนจำนวนมาก จึงทำให้ดำเนินการล่าช้า ไม่เป็นไปตามแผน ส่งผลให้การเบิกจ่ายไม่เป็นไปตามเกณฑ์ที่กำหนด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สำนักงานการปฏิรูปที่ดินจังหวัดเร่งดำเนินการใช้จ่ายงบประมาณตาม พ.ร.บ. (งบอบรม) ก่อนและมีภารกิจเร่งด่วนจำนวนมาก อีกทั้งงานตามนโยบายที่ต้องเร่งปฏิบัติจึงทำให้ไม่สามารถดำเนินงานตามแผนงานได้อย่างเต็มประสิทธิภาพ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</si>
  <si>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6 แห่ง
   - อยู่ระหว่างดำเนินการ 7 แห่ง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การใช้จ่ายเงินงบประมาณตาม พ.ร.บ. เป็นไปตามเกณฑ์ที่กำหนด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
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</si>
  <si>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8 จังหวัด 
   - อยู่ระหว่างดำเนินการ 11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งบประมาณโอนล่าช้า ไม่สามารถดำเนินการตามแผนงานได้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การจัดสรรงบประมาณในรอบ 6 เดือนแรกยังไม่ครอบคลุมทุกพื้นที่ ส่งผลให้บางจังหวัดที่มีความพร้อมในการดำเนินงานยังไม่ได้รับการสนับสนุนงบประมาณตามแผน
2.จังหวัดที่ได้รับการจัดสรรงบประมาณในงวดที่ 2 ประสบปัญหาต้นทุนการดำเนินงานสูงขึ้น เนื่องจากความผันผวนของภาวะเศรษฐกิจและราคาวัสดุก่อสร้างที่ปรับตัวสูงขึ้น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</si>
  <si>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0 ระบบ 
   - อยู่ระหว่างดำเนินการ 2 ระบบ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การใช้จ่ายเงินงบประมาณตาม พ.ร.บ. เป็นไปตามเกณฑ์ที่กำหนด
</t>
    </r>
    <r>
      <rPr>
        <b/>
        <u/>
        <sz val="16"/>
        <rFont val="TH Sarabun New"/>
        <family val="2"/>
      </rPr>
      <t>ปัญหาอุปสรรค :</t>
    </r>
    <r>
      <rPr>
        <sz val="16"/>
        <rFont val="TH Sarabun New"/>
        <family val="2"/>
      </rPr>
      <t xml:space="preserve"> ไม่มี
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</si>
  <si>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0 แห่ง
   - อยู่ระหว่างดำเนินการ 2 แห่ง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  - สาเหตุที่ใช้จ่ายเงินงบประมาณตาม พ.ร.บ. ไม่เป็นไปตามเกณฑ์ เนื่องจาก 
    1) การก่อสร้างสถานีสูบน้ำและระบบกระจายน้ำ แปลง 602 และ 603 ตำบลกระบี่น้อย อำเภอเมืองกระบี่ จังหวัดกระบี่: ยังไม่มีการเบิกจ่ายงบประมาณ เนื่องจากอยู่ระหว่างการจัดทำ TOR และราคากลาง
    2) การพัฒนาแหล่งน้ำเพื่อการเกษตร พื้นที่ดำเนินการ ส.ป.ก. (จังหวัดกระบี่) ตำบลกระบี่น้อย อำเภอเมืองกระบี่ จังหวัดกระบี่ : เนื่องจากผู้รับจ้างดำเนินงานล่าช้ากว่าแผนที่กำหนดไว้ ส่งผลให้ไม่สามารถเบิกจ่ายงบประมาณได้ตามแผนงาน
</t>
    </r>
    <r>
      <rPr>
        <b/>
        <u/>
        <sz val="16"/>
        <rFont val="TH Sarabun New"/>
        <family val="2"/>
      </rPr>
      <t xml:space="preserve">ปัญหาอุปสรรค : </t>
    </r>
    <r>
      <rPr>
        <sz val="16"/>
        <rFont val="TH Sarabun New"/>
        <family val="2"/>
      </rPr>
      <t xml:space="preserve">
1. การก่อสร้างสถานีสูบน้ำและระบบกระจายน้ำ แปลง 602 และ 603 ตำบลกระบี่น้อย อำเภอเมืองกระบี่ จังหวัดกระบี่ : ยังไม่สามารถก่อสร้างสถานีสูบน้ำและระบบกระจายน้ำฯ ได้ เนื่องจากอยู่ระหว่างจัดทำ TOR และราคากลาง เนื่องจากคณะกรรมการกำหนดราคากลาง ได้คำนวณราคากลางตามหลักเกณฑ์การคำนวณราคากลางงานก่อสร้างของทางราชการ ปรากฏว่า ราคากลางที่คำนวณได้สูงกว่าวงเงินงบประมาณที่ได้รับจัดสรร จำนวน 12,820,900 บาท คิดเป็นร้อยละ 23 สาเหตุมาจากการประเมินค่าใช้จ่ายขยายเขตไฟฟ้าของการไฟฟ้าส่วนภูมิภาคมีราคาสูงกว่าวงเงินที่เคยประมาณการไว้ในขณะที่ขอรับการจัดสรรงบประมาณ ทั้งนี้ ส.ป.ก.กระบี่ ขอให้ ส.ป.ก.ส่วนกลาง พิจารณาแก้ไขปัญหาที่เกิดขึ้น โดยอาจพิจารณาแก้ไขแบบรูปรายการงานก่อสร้างฯ หรือแก้ไขโดยวิธีอื่นใด โดยมิให้กระทบต่อวัตถุประสงค์ของการดำเนินโครงการฯ  
2. โครงการพัฒนาแหล่งน้ำเพื่อการเกษตร พื้นที่ดำเนินการ ส.ป.ก. (จังหวัดกระบี่) ตำบลกระบี่น้อย อำเภอเมืองกระบี่ จังหวัดกระบี่ : การดำเนินงานล่าช้ากว่าแผนที่กำหนด เนื่องจากผู้รับจ้างดำเนินงานในแต่ละงวดงานล่าช้ากว่าแผนที่กำหนดไว้ ทั้งนี้ ซึ่งอยู่ระหว่างดำเนินงานงวดที่ 24 - 25 เกี่ยวกับงานวางท่อและเชื่อมท่อ และติดตั้งหน้าจานตาบอดเหล็กหล่อ</t>
    </r>
  </si>
  <si>
    <r>
      <rPr>
        <b/>
        <u/>
        <sz val="16"/>
        <rFont val="TH Sarabun New"/>
        <family val="2"/>
      </rPr>
      <t>สถานะการดำเนินงาน :</t>
    </r>
    <r>
      <rPr>
        <sz val="16"/>
        <rFont val="TH Sarabun New"/>
        <family val="2"/>
      </rPr>
      <t xml:space="preserve">
   - ดำเนินการแล้วเสร็จ 0 จังหวัด 
   - อยู่ระหว่างดำเนินการ 72 จังหวัด 
</t>
    </r>
    <r>
      <rPr>
        <b/>
        <u/>
        <sz val="16"/>
        <rFont val="TH Sarabun New"/>
        <family val="2"/>
      </rPr>
      <t>สถานะการเบิกจ่าย/ใช้จ่าย :</t>
    </r>
    <r>
      <rPr>
        <sz val="16"/>
        <rFont val="TH Sarabun New"/>
        <family val="2"/>
      </rPr>
      <t xml:space="preserve">
</t>
    </r>
    <r>
      <rPr>
        <b/>
        <sz val="16"/>
        <rFont val="TH Sarabun New"/>
        <family val="2"/>
      </rPr>
      <t>มติ ครม. เดือน มี.ค. ภาพรวม : เบิกจ่าย ร้อยละ 55.00/ ใช้จ่าย ร้อยละ 61.00</t>
    </r>
    <r>
      <rPr>
        <sz val="16"/>
        <rFont val="TH Sarabun New"/>
        <family val="2"/>
      </rPr>
      <t xml:space="preserve">
 - สาเหตุที่ใช้จ่ายเงินงบประมาณตาม พ.ร.บ. ไม่เป็นไปตามเกณฑ์ เนื่องจาก 
  1. ส.ป.ก.จังหวัด อยู่ระหว่างการเบิกจ่ายงบประมาณ เนื่องจาก เพิ่งดำเนินการอบรมแล้วเสร็จ
   2. โครงการ อพ.สธ - ส.ป.ก. และ โครงการเพิ่มศักยภาพระบบงานเกษตรภายใต้แผนพัฒนาเด็กและเยาวชนในถิ่นทุรกันดาร ตามพระราชดำริ สมเด็จพระเทพรัตนราชสุดาฯ สยามบรมราชกุมาร เจ้าหน้าที่จังหวัด กำลังเร่งดำเนินการจัดฝึกอบรมตามแผนปฏิบัติการที่กำหนด ซึ่งอาจจะมีบางจังหวัดล่าช้ากว่าแผน เนื่องจากรอโรงเรียนเปิดเทอม 
   3. เนื่องจาก ส.ป.ก.จังหวัด มีงานนโยบายเร่งด่วน และภาระกิจเร่งด่วน จึงทำให้การจัดฝึกอบรมและการใช้จ่ายงบประมาณล่าช้ากว่าแผนปฏิบัติการที่กำหนด 
   4. งบประมาณบางส่วนที่ยังไม่ใช้จ่าย คือ กิจกรรมสนับสนุนปัจจัยการผลิต ซึ่งต้องรองบประมาณจากส่วนกลางโอนรอบถัดไป
  - การเบิกจ่ายเงินงบประมาณกองทุนฯ เป็นไปตามเกณฑ์ที่กำหนด
</t>
    </r>
    <r>
      <rPr>
        <b/>
        <u/>
        <sz val="16"/>
        <rFont val="TH Sarabun New"/>
        <family val="2"/>
      </rPr>
      <t>ปัญหาอุปสรรค</t>
    </r>
    <r>
      <rPr>
        <b/>
        <sz val="16"/>
        <rFont val="TH Sarabun New"/>
        <family val="2"/>
      </rPr>
      <t xml:space="preserve"> : </t>
    </r>
    <r>
      <rPr>
        <sz val="16"/>
        <rFont val="TH Sarabun New"/>
        <family val="2"/>
      </rPr>
      <t>ไม่มี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</si>
</sst>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  <numFmt numFmtId="189" formatCode="#,##0_ ;\-#,##0\ "/>
    <numFmt numFmtId="190" formatCode="#,##0.00_ ;\-#,##0.00\ "/>
  </numFmts>
  <fonts count="13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2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b/>
      <u/>
      <sz val="16"/>
      <name val="TH Sarabun New"/>
      <family val="2"/>
    </font>
    <font>
      <b/>
      <sz val="15"/>
      <name val="TH Sarabun New"/>
      <family val="2"/>
    </font>
    <font>
      <sz val="10.6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5" fillId="0" borderId="0"/>
  </cellStyleXfs>
  <cellXfs count="178">
    <xf numFmtId="0" fontId="0" fillId="0" borderId="0" xfId="0" applyAlignment="1">
      <alignment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188" fontId="3" fillId="0" borderId="0" xfId="0" applyNumberFormat="1" applyFont="1" applyAlignment="1">
      <alignment vertical="top" wrapText="1" readingOrder="1"/>
    </xf>
    <xf numFmtId="0" fontId="3" fillId="0" borderId="0" xfId="0" applyFont="1" applyAlignment="1">
      <alignment horizontal="left" vertical="top" wrapText="1" readingOrder="1"/>
    </xf>
    <xf numFmtId="2" fontId="3" fillId="0" borderId="0" xfId="0" applyNumberFormat="1" applyFont="1" applyAlignment="1">
      <alignment horizontal="right" vertical="top" wrapText="1" readingOrder="1"/>
    </xf>
    <xf numFmtId="2" fontId="3" fillId="0" borderId="0" xfId="0" applyNumberFormat="1" applyFont="1" applyAlignment="1">
      <alignment vertical="top" wrapText="1" readingOrder="1"/>
    </xf>
    <xf numFmtId="3" fontId="3" fillId="0" borderId="0" xfId="0" applyNumberFormat="1" applyFont="1" applyAlignment="1">
      <alignment horizontal="right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center" vertical="top" wrapText="1" readingOrder="1"/>
    </xf>
    <xf numFmtId="0" fontId="8" fillId="6" borderId="1" xfId="0" applyFont="1" applyFill="1" applyBorder="1" applyAlignment="1">
      <alignment horizontal="center" vertical="top" wrapText="1" readingOrder="1"/>
    </xf>
    <xf numFmtId="0" fontId="8" fillId="7" borderId="1" xfId="0" applyFont="1" applyFill="1" applyBorder="1" applyAlignment="1">
      <alignment horizontal="center" vertical="top" wrapText="1" readingOrder="1"/>
    </xf>
    <xf numFmtId="2" fontId="8" fillId="6" borderId="1" xfId="0" applyNumberFormat="1" applyFont="1" applyFill="1" applyBorder="1" applyAlignment="1">
      <alignment horizontal="center" vertical="top" wrapText="1" readingOrder="1"/>
    </xf>
    <xf numFmtId="0" fontId="8" fillId="8" borderId="1" xfId="0" applyFont="1" applyFill="1" applyBorder="1" applyAlignment="1">
      <alignment horizontal="center" vertical="top" wrapText="1" readingOrder="1"/>
    </xf>
    <xf numFmtId="3" fontId="8" fillId="8" borderId="1" xfId="0" applyNumberFormat="1" applyFont="1" applyFill="1" applyBorder="1" applyAlignment="1">
      <alignment horizontal="right" vertical="top" wrapText="1" readingOrder="1"/>
    </xf>
    <xf numFmtId="2" fontId="8" fillId="8" borderId="1" xfId="0" applyNumberFormat="1" applyFont="1" applyFill="1" applyBorder="1" applyAlignment="1">
      <alignment horizontal="right" vertical="top" wrapText="1" readingOrder="1"/>
    </xf>
    <xf numFmtId="187" fontId="8" fillId="8" borderId="1" xfId="0" applyNumberFormat="1" applyFont="1" applyFill="1" applyBorder="1" applyAlignment="1">
      <alignment horizontal="right" vertical="top" wrapText="1" readingOrder="1"/>
    </xf>
    <xf numFmtId="188" fontId="8" fillId="8" borderId="1" xfId="0" applyNumberFormat="1" applyFont="1" applyFill="1" applyBorder="1" applyAlignment="1">
      <alignment horizontal="left" vertical="top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3" fontId="8" fillId="4" borderId="1" xfId="0" applyNumberFormat="1" applyFont="1" applyFill="1" applyBorder="1" applyAlignment="1">
      <alignment horizontal="right" vertical="top" wrapText="1" readingOrder="1"/>
    </xf>
    <xf numFmtId="2" fontId="8" fillId="4" borderId="1" xfId="0" applyNumberFormat="1" applyFont="1" applyFill="1" applyBorder="1" applyAlignment="1">
      <alignment horizontal="right" vertical="top" wrapText="1" readingOrder="1"/>
    </xf>
    <xf numFmtId="43" fontId="8" fillId="4" borderId="1" xfId="0" applyNumberFormat="1" applyFont="1" applyFill="1" applyBorder="1" applyAlignment="1">
      <alignment horizontal="right" vertical="top" wrapText="1" readingOrder="1"/>
    </xf>
    <xf numFmtId="188" fontId="9" fillId="4" borderId="1" xfId="0" applyNumberFormat="1" applyFont="1" applyFill="1" applyBorder="1" applyAlignment="1">
      <alignment horizontal="center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0" fontId="7" fillId="9" borderId="1" xfId="0" applyFont="1" applyFill="1" applyBorder="1" applyAlignment="1">
      <alignment horizontal="left" vertical="top" wrapText="1" readingOrder="1"/>
    </xf>
    <xf numFmtId="0" fontId="7" fillId="9" borderId="1" xfId="0" applyFont="1" applyFill="1" applyBorder="1" applyAlignment="1">
      <alignment horizontal="center" vertical="top" wrapText="1" readingOrder="1"/>
    </xf>
    <xf numFmtId="3" fontId="7" fillId="9" borderId="1" xfId="0" applyNumberFormat="1" applyFont="1" applyFill="1" applyBorder="1" applyAlignment="1">
      <alignment horizontal="right" vertical="top" wrapText="1" readingOrder="1"/>
    </xf>
    <xf numFmtId="2" fontId="7" fillId="9" borderId="1" xfId="0" applyNumberFormat="1" applyFont="1" applyFill="1" applyBorder="1" applyAlignment="1">
      <alignment horizontal="right" vertical="top" wrapText="1" readingOrder="1"/>
    </xf>
    <xf numFmtId="43" fontId="7" fillId="9" borderId="1" xfId="0" applyNumberFormat="1" applyFont="1" applyFill="1" applyBorder="1" applyAlignment="1">
      <alignment horizontal="right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0" fontId="7" fillId="9" borderId="4" xfId="0" applyFont="1" applyFill="1" applyBorder="1" applyAlignment="1">
      <alignment horizontal="left" vertical="top" wrapText="1" readingOrder="1"/>
    </xf>
    <xf numFmtId="43" fontId="7" fillId="9" borderId="1" xfId="0" applyNumberFormat="1" applyFont="1" applyFill="1" applyBorder="1" applyAlignment="1">
      <alignment horizontal="left" vertical="top" wrapText="1" readingOrder="1"/>
    </xf>
    <xf numFmtId="2" fontId="7" fillId="9" borderId="1" xfId="0" applyNumberFormat="1" applyFont="1" applyFill="1" applyBorder="1" applyAlignment="1">
      <alignment horizontal="left" vertical="top" wrapText="1" readingOrder="1"/>
    </xf>
    <xf numFmtId="188" fontId="7" fillId="0" borderId="3" xfId="0" applyNumberFormat="1" applyFont="1" applyBorder="1" applyAlignment="1">
      <alignment horizontal="center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3" fontId="7" fillId="0" borderId="1" xfId="0" applyNumberFormat="1" applyFont="1" applyBorder="1" applyAlignment="1">
      <alignment horizontal="right" vertical="top" wrapText="1" readingOrder="1"/>
    </xf>
    <xf numFmtId="2" fontId="7" fillId="0" borderId="1" xfId="0" applyNumberFormat="1" applyFont="1" applyBorder="1" applyAlignment="1">
      <alignment horizontal="right" vertical="top" wrapText="1" readingOrder="1"/>
    </xf>
    <xf numFmtId="43" fontId="7" fillId="0" borderId="1" xfId="0" applyNumberFormat="1" applyFont="1" applyBorder="1" applyAlignment="1">
      <alignment horizontal="left" vertical="top" wrapText="1" readingOrder="1"/>
    </xf>
    <xf numFmtId="2" fontId="7" fillId="0" borderId="1" xfId="0" applyNumberFormat="1" applyFont="1" applyBorder="1" applyAlignment="1">
      <alignment horizontal="left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3" fontId="7" fillId="0" borderId="2" xfId="0" applyNumberFormat="1" applyFont="1" applyBorder="1" applyAlignment="1">
      <alignment horizontal="right" vertical="top" wrapText="1" readingOrder="1"/>
    </xf>
    <xf numFmtId="2" fontId="7" fillId="0" borderId="2" xfId="0" applyNumberFormat="1" applyFont="1" applyBorder="1" applyAlignment="1">
      <alignment horizontal="right" vertical="top" wrapText="1" readingOrder="1"/>
    </xf>
    <xf numFmtId="43" fontId="7" fillId="0" borderId="2" xfId="0" applyNumberFormat="1" applyFont="1" applyBorder="1" applyAlignment="1">
      <alignment horizontal="left" vertical="top" wrapText="1" readingOrder="1"/>
    </xf>
    <xf numFmtId="2" fontId="7" fillId="0" borderId="2" xfId="0" applyNumberFormat="1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center" vertical="top" wrapText="1" readingOrder="1"/>
    </xf>
    <xf numFmtId="3" fontId="7" fillId="0" borderId="3" xfId="0" applyNumberFormat="1" applyFont="1" applyBorder="1" applyAlignment="1">
      <alignment horizontal="right" vertical="top" wrapText="1" readingOrder="1"/>
    </xf>
    <xf numFmtId="2" fontId="7" fillId="0" borderId="3" xfId="0" applyNumberFormat="1" applyFont="1" applyBorder="1" applyAlignment="1">
      <alignment horizontal="right" vertical="top" wrapText="1" readingOrder="1"/>
    </xf>
    <xf numFmtId="43" fontId="7" fillId="0" borderId="3" xfId="0" applyNumberFormat="1" applyFont="1" applyBorder="1" applyAlignment="1">
      <alignment horizontal="left" vertical="top" wrapText="1" readingOrder="1"/>
    </xf>
    <xf numFmtId="2" fontId="7" fillId="0" borderId="3" xfId="0" applyNumberFormat="1" applyFont="1" applyBorder="1" applyAlignment="1">
      <alignment horizontal="left" vertical="top" wrapText="1" readingOrder="1"/>
    </xf>
    <xf numFmtId="0" fontId="7" fillId="0" borderId="4" xfId="0" applyFont="1" applyBorder="1" applyAlignment="1">
      <alignment horizontal="left" vertical="top" wrapText="1" readingOrder="1"/>
    </xf>
    <xf numFmtId="0" fontId="7" fillId="0" borderId="4" xfId="0" applyFont="1" applyBorder="1" applyAlignment="1">
      <alignment horizontal="center" vertical="top" wrapText="1" readingOrder="1"/>
    </xf>
    <xf numFmtId="3" fontId="7" fillId="0" borderId="4" xfId="0" applyNumberFormat="1" applyFont="1" applyBorder="1" applyAlignment="1">
      <alignment horizontal="right" vertical="top" wrapText="1" readingOrder="1"/>
    </xf>
    <xf numFmtId="2" fontId="7" fillId="0" borderId="4" xfId="0" applyNumberFormat="1" applyFont="1" applyBorder="1" applyAlignment="1">
      <alignment horizontal="right" vertical="top" wrapText="1" readingOrder="1"/>
    </xf>
    <xf numFmtId="43" fontId="7" fillId="0" borderId="4" xfId="0" applyNumberFormat="1" applyFont="1" applyBorder="1" applyAlignment="1">
      <alignment horizontal="left" vertical="top" wrapText="1" readingOrder="1"/>
    </xf>
    <xf numFmtId="2" fontId="7" fillId="0" borderId="4" xfId="0" applyNumberFormat="1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188" fontId="7" fillId="0" borderId="4" xfId="0" applyNumberFormat="1" applyFont="1" applyBorder="1" applyAlignment="1">
      <alignment horizontal="center" vertical="top" wrapText="1" readingOrder="1"/>
    </xf>
    <xf numFmtId="188" fontId="8" fillId="4" borderId="1" xfId="0" applyNumberFormat="1" applyFont="1" applyFill="1" applyBorder="1" applyAlignment="1">
      <alignment horizontal="center" vertical="top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top" wrapText="1" readingOrder="1"/>
    </xf>
    <xf numFmtId="0" fontId="7" fillId="10" borderId="9" xfId="0" applyFont="1" applyFill="1" applyBorder="1" applyAlignment="1">
      <alignment horizontal="left" vertical="top" wrapText="1" readingOrder="1"/>
    </xf>
    <xf numFmtId="0" fontId="7" fillId="10" borderId="10" xfId="0" applyFont="1" applyFill="1" applyBorder="1" applyAlignment="1">
      <alignment horizontal="center" vertical="top" wrapText="1" readingOrder="1"/>
    </xf>
    <xf numFmtId="3" fontId="7" fillId="0" borderId="10" xfId="0" applyNumberFormat="1" applyFont="1" applyBorder="1" applyAlignment="1">
      <alignment horizontal="right" vertical="top" wrapText="1" readingOrder="1"/>
    </xf>
    <xf numFmtId="2" fontId="7" fillId="0" borderId="10" xfId="0" applyNumberFormat="1" applyFont="1" applyBorder="1" applyAlignment="1">
      <alignment horizontal="right" vertical="top" wrapText="1" readingOrder="1"/>
    </xf>
    <xf numFmtId="43" fontId="7" fillId="0" borderId="10" xfId="0" applyNumberFormat="1" applyFont="1" applyBorder="1" applyAlignment="1">
      <alignment horizontal="left" vertical="top" wrapText="1" readingOrder="1"/>
    </xf>
    <xf numFmtId="2" fontId="7" fillId="0" borderId="10" xfId="0" applyNumberFormat="1" applyFont="1" applyBorder="1" applyAlignment="1">
      <alignment horizontal="left" vertical="top" wrapText="1" readingOrder="1"/>
    </xf>
    <xf numFmtId="2" fontId="7" fillId="0" borderId="11" xfId="0" applyNumberFormat="1" applyFont="1" applyBorder="1" applyAlignment="1">
      <alignment horizontal="left" vertical="top" wrapText="1" readingOrder="1"/>
    </xf>
    <xf numFmtId="0" fontId="7" fillId="10" borderId="14" xfId="0" applyFont="1" applyFill="1" applyBorder="1" applyAlignment="1">
      <alignment horizontal="left" vertical="top" wrapText="1" readingOrder="1"/>
    </xf>
    <xf numFmtId="0" fontId="7" fillId="10" borderId="0" xfId="0" applyFont="1" applyFill="1" applyAlignment="1">
      <alignment horizontal="center" vertical="top" wrapText="1" readingOrder="1"/>
    </xf>
    <xf numFmtId="3" fontId="7" fillId="0" borderId="0" xfId="0" applyNumberFormat="1" applyFont="1" applyAlignment="1">
      <alignment horizontal="right" vertical="top" wrapText="1" readingOrder="1"/>
    </xf>
    <xf numFmtId="2" fontId="7" fillId="0" borderId="0" xfId="0" applyNumberFormat="1" applyFont="1" applyAlignment="1">
      <alignment horizontal="right" vertical="top" wrapText="1" readingOrder="1"/>
    </xf>
    <xf numFmtId="43" fontId="7" fillId="0" borderId="0" xfId="0" applyNumberFormat="1" applyFont="1" applyAlignment="1">
      <alignment horizontal="left" vertical="top" wrapText="1" readingOrder="1"/>
    </xf>
    <xf numFmtId="2" fontId="7" fillId="0" borderId="0" xfId="0" applyNumberFormat="1" applyFont="1" applyAlignment="1">
      <alignment horizontal="left" vertical="top" wrapText="1" readingOrder="1"/>
    </xf>
    <xf numFmtId="2" fontId="7" fillId="0" borderId="15" xfId="0" applyNumberFormat="1" applyFont="1" applyBorder="1" applyAlignment="1">
      <alignment horizontal="left" vertical="top" wrapText="1" readingOrder="1"/>
    </xf>
    <xf numFmtId="0" fontId="7" fillId="10" borderId="12" xfId="0" applyFont="1" applyFill="1" applyBorder="1" applyAlignment="1">
      <alignment horizontal="left" vertical="top" wrapText="1" readingOrder="1"/>
    </xf>
    <xf numFmtId="0" fontId="7" fillId="10" borderId="5" xfId="0" applyFont="1" applyFill="1" applyBorder="1" applyAlignment="1">
      <alignment horizontal="center" vertical="top" wrapText="1" readingOrder="1"/>
    </xf>
    <xf numFmtId="3" fontId="7" fillId="0" borderId="5" xfId="0" applyNumberFormat="1" applyFont="1" applyBorder="1" applyAlignment="1">
      <alignment horizontal="right" vertical="top" wrapText="1" readingOrder="1"/>
    </xf>
    <xf numFmtId="2" fontId="7" fillId="0" borderId="5" xfId="0" applyNumberFormat="1" applyFont="1" applyBorder="1" applyAlignment="1">
      <alignment horizontal="right" vertical="top" wrapText="1" readingOrder="1"/>
    </xf>
    <xf numFmtId="43" fontId="7" fillId="0" borderId="5" xfId="0" applyNumberFormat="1" applyFont="1" applyBorder="1" applyAlignment="1">
      <alignment horizontal="left" vertical="top" wrapText="1" readingOrder="1"/>
    </xf>
    <xf numFmtId="2" fontId="7" fillId="0" borderId="5" xfId="0" applyNumberFormat="1" applyFont="1" applyBorder="1" applyAlignment="1">
      <alignment horizontal="left" vertical="top" wrapText="1" readingOrder="1"/>
    </xf>
    <xf numFmtId="2" fontId="7" fillId="0" borderId="13" xfId="0" applyNumberFormat="1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4" xfId="0" applyFont="1" applyBorder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12" xfId="0" applyFont="1" applyBorder="1" applyAlignment="1">
      <alignment horizontal="left" vertical="top" wrapText="1" readingOrder="1"/>
    </xf>
    <xf numFmtId="0" fontId="7" fillId="0" borderId="6" xfId="0" applyFont="1" applyBorder="1" applyAlignment="1">
      <alignment horizontal="left" vertical="top" wrapText="1" readingOrder="1"/>
    </xf>
    <xf numFmtId="0" fontId="7" fillId="0" borderId="8" xfId="0" applyFont="1" applyBorder="1" applyAlignment="1">
      <alignment horizontal="center" vertical="top" wrapText="1" readingOrder="1"/>
    </xf>
    <xf numFmtId="3" fontId="7" fillId="0" borderId="8" xfId="0" applyNumberFormat="1" applyFont="1" applyBorder="1" applyAlignment="1">
      <alignment horizontal="right" vertical="top" wrapText="1" readingOrder="1"/>
    </xf>
    <xf numFmtId="2" fontId="7" fillId="0" borderId="8" xfId="0" applyNumberFormat="1" applyFont="1" applyBorder="1" applyAlignment="1">
      <alignment horizontal="right" vertical="top" wrapText="1" readingOrder="1"/>
    </xf>
    <xf numFmtId="43" fontId="7" fillId="0" borderId="8" xfId="0" applyNumberFormat="1" applyFont="1" applyBorder="1" applyAlignment="1">
      <alignment horizontal="left" vertical="top" wrapText="1" readingOrder="1"/>
    </xf>
    <xf numFmtId="2" fontId="7" fillId="0" borderId="8" xfId="0" applyNumberFormat="1" applyFont="1" applyBorder="1" applyAlignment="1">
      <alignment horizontal="left" vertical="top" wrapText="1" readingOrder="1"/>
    </xf>
    <xf numFmtId="2" fontId="7" fillId="0" borderId="7" xfId="0" applyNumberFormat="1" applyFont="1" applyBorder="1" applyAlignment="1">
      <alignment horizontal="left" vertical="top" wrapText="1" readingOrder="1"/>
    </xf>
    <xf numFmtId="0" fontId="7" fillId="10" borderId="1" xfId="0" quotePrefix="1" applyFont="1" applyFill="1" applyBorder="1" applyAlignment="1">
      <alignment horizontal="left" vertical="top" wrapText="1" readingOrder="1"/>
    </xf>
    <xf numFmtId="4" fontId="8" fillId="4" borderId="1" xfId="0" applyNumberFormat="1" applyFont="1" applyFill="1" applyBorder="1" applyAlignment="1">
      <alignment horizontal="right" vertical="top" wrapText="1" readingOrder="1"/>
    </xf>
    <xf numFmtId="188" fontId="8" fillId="4" borderId="2" xfId="0" applyNumberFormat="1" applyFont="1" applyFill="1" applyBorder="1" applyAlignment="1">
      <alignment horizontal="center" vertical="top" wrapText="1" readingOrder="1"/>
    </xf>
    <xf numFmtId="4" fontId="7" fillId="9" borderId="1" xfId="0" applyNumberFormat="1" applyFont="1" applyFill="1" applyBorder="1" applyAlignment="1">
      <alignment horizontal="right" vertical="top" wrapText="1" readingOrder="1"/>
    </xf>
    <xf numFmtId="0" fontId="7" fillId="9" borderId="1" xfId="0" applyFont="1" applyFill="1" applyBorder="1" applyAlignment="1">
      <alignment vertical="top" wrapText="1" readingOrder="1"/>
    </xf>
    <xf numFmtId="189" fontId="7" fillId="9" borderId="1" xfId="0" applyNumberFormat="1" applyFont="1" applyFill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0" borderId="2" xfId="0" quotePrefix="1" applyFont="1" applyBorder="1" applyAlignment="1">
      <alignment horizontal="left" vertical="top" wrapText="1" readingOrder="1"/>
    </xf>
    <xf numFmtId="0" fontId="7" fillId="10" borderId="4" xfId="0" quotePrefix="1" applyFont="1" applyFill="1" applyBorder="1" applyAlignment="1">
      <alignment horizontal="left" vertical="top" wrapText="1" readingOrder="1"/>
    </xf>
    <xf numFmtId="0" fontId="7" fillId="10" borderId="4" xfId="0" applyFont="1" applyFill="1" applyBorder="1" applyAlignment="1">
      <alignment horizontal="center" vertical="top" wrapText="1" readingOrder="1"/>
    </xf>
    <xf numFmtId="0" fontId="8" fillId="10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0" borderId="1" xfId="0" applyFont="1" applyFill="1" applyBorder="1" applyAlignment="1">
      <alignment horizontal="left" vertical="top" wrapText="1" readingOrder="1"/>
    </xf>
    <xf numFmtId="0" fontId="8" fillId="0" borderId="2" xfId="0" applyFont="1" applyBorder="1" applyAlignment="1">
      <alignment horizontal="left" vertical="top" wrapText="1" readingOrder="1"/>
    </xf>
    <xf numFmtId="0" fontId="7" fillId="9" borderId="4" xfId="0" applyFont="1" applyFill="1" applyBorder="1" applyAlignment="1">
      <alignment horizontal="center" vertical="top" wrapText="1" readingOrder="1"/>
    </xf>
    <xf numFmtId="3" fontId="7" fillId="9" borderId="4" xfId="0" applyNumberFormat="1" applyFont="1" applyFill="1" applyBorder="1" applyAlignment="1">
      <alignment horizontal="right" vertical="top" wrapText="1" readingOrder="1"/>
    </xf>
    <xf numFmtId="2" fontId="7" fillId="9" borderId="4" xfId="0" applyNumberFormat="1" applyFont="1" applyFill="1" applyBorder="1" applyAlignment="1">
      <alignment horizontal="right" vertical="top" wrapText="1" readingOrder="1"/>
    </xf>
    <xf numFmtId="189" fontId="7" fillId="9" borderId="4" xfId="0" applyNumberFormat="1" applyFont="1" applyFill="1" applyBorder="1" applyAlignment="1">
      <alignment horizontal="right" vertical="top" wrapText="1" readingOrder="1"/>
    </xf>
    <xf numFmtId="43" fontId="7" fillId="9" borderId="4" xfId="0" applyNumberFormat="1" applyFont="1" applyFill="1" applyBorder="1" applyAlignment="1">
      <alignment horizontal="right" vertical="top" wrapText="1" readingOrder="1"/>
    </xf>
    <xf numFmtId="188" fontId="7" fillId="9" borderId="3" xfId="0" applyNumberFormat="1" applyFont="1" applyFill="1" applyBorder="1" applyAlignment="1">
      <alignment horizontal="center" vertical="top" wrapText="1" readingOrder="1"/>
    </xf>
    <xf numFmtId="0" fontId="7" fillId="9" borderId="3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top" wrapText="1" readingOrder="1"/>
    </xf>
    <xf numFmtId="3" fontId="7" fillId="11" borderId="1" xfId="0" applyNumberFormat="1" applyFont="1" applyFill="1" applyBorder="1" applyAlignment="1">
      <alignment horizontal="right" vertical="top" wrapText="1" readingOrder="1"/>
    </xf>
    <xf numFmtId="2" fontId="7" fillId="11" borderId="1" xfId="0" applyNumberFormat="1" applyFont="1" applyFill="1" applyBorder="1" applyAlignment="1">
      <alignment horizontal="right" vertical="top" wrapText="1" readingOrder="1"/>
    </xf>
    <xf numFmtId="189" fontId="7" fillId="11" borderId="1" xfId="0" applyNumberFormat="1" applyFont="1" applyFill="1" applyBorder="1" applyAlignment="1">
      <alignment horizontal="right" vertical="top" wrapText="1" readingOrder="1"/>
    </xf>
    <xf numFmtId="43" fontId="7" fillId="11" borderId="1" xfId="0" applyNumberFormat="1" applyFont="1" applyFill="1" applyBorder="1" applyAlignment="1">
      <alignment horizontal="right" vertical="top" wrapText="1" readingOrder="1"/>
    </xf>
    <xf numFmtId="0" fontId="7" fillId="10" borderId="6" xfId="0" applyFont="1" applyFill="1" applyBorder="1" applyAlignment="1">
      <alignment horizontal="left" vertical="top" wrapText="1" readingOrder="1"/>
    </xf>
    <xf numFmtId="0" fontId="7" fillId="10" borderId="8" xfId="0" applyFont="1" applyFill="1" applyBorder="1" applyAlignment="1">
      <alignment horizontal="center" vertical="top" wrapText="1" readingOrder="1"/>
    </xf>
    <xf numFmtId="0" fontId="8" fillId="10" borderId="1" xfId="0" applyFont="1" applyFill="1" applyBorder="1" applyAlignment="1">
      <alignment horizontal="center" vertical="top" wrapText="1" readingOrder="1"/>
    </xf>
    <xf numFmtId="3" fontId="8" fillId="0" borderId="1" xfId="0" applyNumberFormat="1" applyFont="1" applyBorder="1" applyAlignment="1">
      <alignment horizontal="right" vertical="top" wrapText="1" readingOrder="1"/>
    </xf>
    <xf numFmtId="2" fontId="8" fillId="0" borderId="1" xfId="0" applyNumberFormat="1" applyFont="1" applyBorder="1" applyAlignment="1">
      <alignment horizontal="right" vertical="top" wrapText="1" readingOrder="1"/>
    </xf>
    <xf numFmtId="190" fontId="7" fillId="9" borderId="1" xfId="0" applyNumberFormat="1" applyFont="1" applyFill="1" applyBorder="1" applyAlignment="1">
      <alignment horizontal="right" vertical="top" wrapText="1" readingOrder="1"/>
    </xf>
    <xf numFmtId="0" fontId="7" fillId="0" borderId="6" xfId="0" quotePrefix="1" applyFont="1" applyBorder="1" applyAlignment="1">
      <alignment horizontal="left" vertical="top" wrapText="1" readingOrder="1"/>
    </xf>
    <xf numFmtId="0" fontId="11" fillId="4" borderId="1" xfId="0" applyFont="1" applyFill="1" applyBorder="1" applyAlignment="1">
      <alignment horizontal="left" vertical="top" wrapText="1" readingOrder="1"/>
    </xf>
    <xf numFmtId="43" fontId="8" fillId="4" borderId="1" xfId="0" applyNumberFormat="1" applyFont="1" applyFill="1" applyBorder="1" applyAlignment="1">
      <alignment horizontal="left" vertical="top" wrapText="1" readingOrder="1"/>
    </xf>
    <xf numFmtId="2" fontId="8" fillId="4" borderId="1" xfId="0" applyNumberFormat="1" applyFont="1" applyFill="1" applyBorder="1" applyAlignment="1">
      <alignment horizontal="left" vertical="top" wrapText="1" readingOrder="1"/>
    </xf>
    <xf numFmtId="189" fontId="8" fillId="4" borderId="1" xfId="0" applyNumberFormat="1" applyFont="1" applyFill="1" applyBorder="1" applyAlignment="1">
      <alignment horizontal="right" vertical="top" wrapText="1" readingOrder="1"/>
    </xf>
    <xf numFmtId="0" fontId="7" fillId="9" borderId="1" xfId="0" applyFont="1" applyFill="1" applyBorder="1" applyAlignment="1">
      <alignment horizontal="left" vertical="top" readingOrder="1"/>
    </xf>
    <xf numFmtId="0" fontId="12" fillId="0" borderId="4" xfId="0" applyFont="1" applyBorder="1" applyAlignment="1">
      <alignment horizontal="left" vertical="top" wrapText="1" readingOrder="1"/>
    </xf>
    <xf numFmtId="188" fontId="7" fillId="4" borderId="1" xfId="0" applyNumberFormat="1" applyFont="1" applyFill="1" applyBorder="1" applyAlignment="1">
      <alignment horizontal="center" vertical="top" wrapText="1" readingOrder="1"/>
    </xf>
    <xf numFmtId="188" fontId="8" fillId="4" borderId="1" xfId="0" applyNumberFormat="1" applyFont="1" applyFill="1" applyBorder="1" applyAlignment="1">
      <alignment horizontal="left" vertical="top" wrapText="1" readingOrder="1"/>
    </xf>
    <xf numFmtId="188" fontId="7" fillId="9" borderId="1" xfId="0" applyNumberFormat="1" applyFont="1" applyFill="1" applyBorder="1" applyAlignment="1">
      <alignment horizontal="left" vertical="top" wrapText="1" readingOrder="1"/>
    </xf>
    <xf numFmtId="43" fontId="7" fillId="0" borderId="1" xfId="0" applyNumberFormat="1" applyFont="1" applyBorder="1" applyAlignment="1">
      <alignment horizontal="right" vertical="top" wrapText="1" readingOrder="1"/>
    </xf>
    <xf numFmtId="189" fontId="7" fillId="0" borderId="1" xfId="0" applyNumberFormat="1" applyFont="1" applyBorder="1" applyAlignment="1">
      <alignment horizontal="right" vertical="top" wrapText="1" readingOrder="1"/>
    </xf>
    <xf numFmtId="188" fontId="7" fillId="0" borderId="1" xfId="0" applyNumberFormat="1" applyFont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top" wrapText="1" readingOrder="1"/>
    </xf>
    <xf numFmtId="3" fontId="8" fillId="9" borderId="1" xfId="0" applyNumberFormat="1" applyFont="1" applyFill="1" applyBorder="1" applyAlignment="1">
      <alignment horizontal="right" vertical="top" wrapText="1" readingOrder="1"/>
    </xf>
    <xf numFmtId="2" fontId="8" fillId="9" borderId="1" xfId="0" applyNumberFormat="1" applyFont="1" applyFill="1" applyBorder="1" applyAlignment="1">
      <alignment horizontal="right" vertical="top" wrapText="1" readingOrder="1"/>
    </xf>
    <xf numFmtId="43" fontId="8" fillId="9" borderId="1" xfId="0" applyNumberFormat="1" applyFont="1" applyFill="1" applyBorder="1" applyAlignment="1">
      <alignment horizontal="right" vertical="top" wrapText="1" readingOrder="1"/>
    </xf>
    <xf numFmtId="189" fontId="8" fillId="9" borderId="1" xfId="0" applyNumberFormat="1" applyFont="1" applyFill="1" applyBorder="1" applyAlignment="1">
      <alignment horizontal="right" vertical="top" wrapText="1" readingOrder="1"/>
    </xf>
    <xf numFmtId="188" fontId="8" fillId="9" borderId="1" xfId="0" applyNumberFormat="1" applyFont="1" applyFill="1" applyBorder="1" applyAlignment="1">
      <alignment horizontal="left" vertical="top" wrapText="1" readingOrder="1"/>
    </xf>
    <xf numFmtId="0" fontId="8" fillId="0" borderId="6" xfId="0" applyFont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188" fontId="7" fillId="0" borderId="2" xfId="0" applyNumberFormat="1" applyFont="1" applyBorder="1" applyAlignment="1">
      <alignment horizontal="center" vertical="top" wrapText="1" readingOrder="1"/>
    </xf>
    <xf numFmtId="188" fontId="7" fillId="0" borderId="3" xfId="0" applyNumberFormat="1" applyFont="1" applyBorder="1" applyAlignment="1">
      <alignment horizontal="center" vertical="top" wrapText="1" readingOrder="1"/>
    </xf>
    <xf numFmtId="188" fontId="7" fillId="0" borderId="4" xfId="0" applyNumberFormat="1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7" fillId="0" borderId="4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2" fillId="0" borderId="3" xfId="0" applyFont="1" applyBorder="1" applyAlignment="1">
      <alignment horizontal="left"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center" vertical="top" wrapText="1" readingOrder="1"/>
    </xf>
    <xf numFmtId="0" fontId="8" fillId="5" borderId="1" xfId="0" applyFont="1" applyFill="1" applyBorder="1" applyAlignment="1">
      <alignment horizontal="center" vertical="top" wrapText="1" readingOrder="1"/>
    </xf>
    <xf numFmtId="3" fontId="8" fillId="3" borderId="1" xfId="0" applyNumberFormat="1" applyFont="1" applyFill="1" applyBorder="1" applyAlignment="1">
      <alignment horizontal="center" vertical="top" wrapText="1" readingOrder="1"/>
    </xf>
    <xf numFmtId="2" fontId="8" fillId="3" borderId="1" xfId="0" applyNumberFormat="1" applyFont="1" applyFill="1" applyBorder="1" applyAlignment="1">
      <alignment horizontal="center" vertical="top" wrapText="1" readingOrder="1"/>
    </xf>
    <xf numFmtId="0" fontId="8" fillId="7" borderId="1" xfId="0" applyFont="1" applyFill="1" applyBorder="1" applyAlignment="1">
      <alignment horizontal="center" vertical="top" wrapText="1" readingOrder="1"/>
    </xf>
    <xf numFmtId="41" fontId="8" fillId="3" borderId="6" xfId="0" applyNumberFormat="1" applyFont="1" applyFill="1" applyBorder="1" applyAlignment="1">
      <alignment horizontal="center" vertical="top" wrapText="1" readingOrder="1"/>
    </xf>
    <xf numFmtId="41" fontId="8" fillId="3" borderId="8" xfId="0" applyNumberFormat="1" applyFont="1" applyFill="1" applyBorder="1" applyAlignment="1">
      <alignment horizontal="center" vertical="top" wrapText="1" readingOrder="1"/>
    </xf>
    <xf numFmtId="41" fontId="8" fillId="3" borderId="7" xfId="0" applyNumberFormat="1" applyFont="1" applyFill="1" applyBorder="1" applyAlignment="1">
      <alignment horizontal="center" vertical="top" wrapText="1" readingOrder="1"/>
    </xf>
    <xf numFmtId="41" fontId="8" fillId="13" borderId="2" xfId="0" applyNumberFormat="1" applyFont="1" applyFill="1" applyBorder="1" applyAlignment="1">
      <alignment horizontal="center" vertical="top" wrapText="1" readingOrder="1"/>
    </xf>
    <xf numFmtId="41" fontId="8" fillId="13" borderId="3" xfId="0" applyNumberFormat="1" applyFont="1" applyFill="1" applyBorder="1" applyAlignment="1">
      <alignment horizontal="center" vertical="top" wrapText="1" readingOrder="1"/>
    </xf>
    <xf numFmtId="41" fontId="8" fillId="13" borderId="4" xfId="0" applyNumberFormat="1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readingOrder="1"/>
    </xf>
    <xf numFmtId="0" fontId="7" fillId="0" borderId="5" xfId="0" applyFont="1" applyBorder="1" applyAlignment="1">
      <alignment horizontal="center" vertical="top" wrapText="1" readingOrder="1"/>
    </xf>
    <xf numFmtId="0" fontId="8" fillId="12" borderId="2" xfId="0" applyFont="1" applyFill="1" applyBorder="1" applyAlignment="1">
      <alignment horizontal="center" vertical="top" wrapText="1" readingOrder="1"/>
    </xf>
    <xf numFmtId="0" fontId="8" fillId="12" borderId="3" xfId="0" applyFont="1" applyFill="1" applyBorder="1" applyAlignment="1">
      <alignment horizontal="center" vertical="top" wrapText="1" readingOrder="1"/>
    </xf>
    <xf numFmtId="0" fontId="8" fillId="12" borderId="4" xfId="0" applyFont="1" applyFill="1" applyBorder="1" applyAlignment="1">
      <alignment horizontal="center" vertical="top" wrapText="1" readingOrder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33C0F4E1-CF9D-42E6-97B6-CE7DA5C27CBC}"/>
    <cellStyle name="Percent" xfId="1" xr:uid="{00000000-0005-0000-0000-000001000000}"/>
  </cellStyles>
  <dxfs count="0"/>
  <tableStyles count="0" defaultTableStyle="TableStyleMedium9" defaultPivotStyle="PivotStyleLight16"/>
  <colors>
    <mruColors>
      <color rgb="FFD1F0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66675</xdr:rowOff>
    </xdr:from>
    <xdr:ext cx="47625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BE83C22B-0EF2-46C4-894C-C651B317E7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47625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B346-2C77-4538-AB76-D6A10087C13D}">
  <dimension ref="A1:N262"/>
  <sheetViews>
    <sheetView showGridLines="0" tabSelected="1" view="pageBreakPreview" zoomScale="71" zoomScaleNormal="85" zoomScaleSheetLayoutView="7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ColWidth="8.75" defaultRowHeight="23.25"/>
  <cols>
    <col min="1" max="1" width="49.375" style="1" customWidth="1"/>
    <col min="2" max="2" width="7.625" style="1" bestFit="1" customWidth="1"/>
    <col min="3" max="3" width="11.125" style="7" bestFit="1" customWidth="1"/>
    <col min="4" max="4" width="9.125" style="7" bestFit="1" customWidth="1"/>
    <col min="5" max="5" width="6.625" style="5" bestFit="1" customWidth="1"/>
    <col min="6" max="6" width="16.375" style="1" bestFit="1" customWidth="1"/>
    <col min="7" max="7" width="15.625" style="1" bestFit="1" customWidth="1"/>
    <col min="8" max="8" width="5.625" style="6" customWidth="1"/>
    <col min="9" max="9" width="15.625" style="1" bestFit="1" customWidth="1"/>
    <col min="10" max="10" width="14.875" style="1" bestFit="1" customWidth="1"/>
    <col min="11" max="11" width="6" style="6" bestFit="1" customWidth="1"/>
    <col min="12" max="12" width="9.125" style="3" bestFit="1" customWidth="1"/>
    <col min="13" max="13" width="13.75" style="3" customWidth="1"/>
    <col min="14" max="14" width="76.75" style="4" customWidth="1"/>
    <col min="15" max="16384" width="8.75" style="1"/>
  </cols>
  <sheetData>
    <row r="1" spans="1:14" ht="30.75">
      <c r="A1" s="173" t="s">
        <v>200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24">
      <c r="A2" s="174" t="s">
        <v>201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21" customHeight="1">
      <c r="A3" s="161" t="s">
        <v>0</v>
      </c>
      <c r="B3" s="161" t="s">
        <v>1</v>
      </c>
      <c r="C3" s="167" t="s">
        <v>2</v>
      </c>
      <c r="D3" s="168"/>
      <c r="E3" s="169"/>
      <c r="F3" s="162" t="s">
        <v>3</v>
      </c>
      <c r="G3" s="162"/>
      <c r="H3" s="162"/>
      <c r="I3" s="163" t="s">
        <v>4</v>
      </c>
      <c r="J3" s="163"/>
      <c r="K3" s="163"/>
      <c r="L3" s="170" t="s">
        <v>199</v>
      </c>
      <c r="M3" s="170" t="s">
        <v>80</v>
      </c>
      <c r="N3" s="175" t="s">
        <v>198</v>
      </c>
    </row>
    <row r="4" spans="1:14" ht="24">
      <c r="A4" s="161"/>
      <c r="B4" s="161"/>
      <c r="C4" s="164" t="s">
        <v>5</v>
      </c>
      <c r="D4" s="164" t="s">
        <v>6</v>
      </c>
      <c r="E4" s="165" t="s">
        <v>7</v>
      </c>
      <c r="F4" s="10" t="s">
        <v>63</v>
      </c>
      <c r="G4" s="166" t="s">
        <v>78</v>
      </c>
      <c r="H4" s="166"/>
      <c r="I4" s="10" t="s">
        <v>62</v>
      </c>
      <c r="J4" s="166" t="s">
        <v>8</v>
      </c>
      <c r="K4" s="166"/>
      <c r="L4" s="171"/>
      <c r="M4" s="171"/>
      <c r="N4" s="176"/>
    </row>
    <row r="5" spans="1:14" ht="29.25" customHeight="1">
      <c r="A5" s="161"/>
      <c r="B5" s="161"/>
      <c r="C5" s="164"/>
      <c r="D5" s="164"/>
      <c r="E5" s="165"/>
      <c r="F5" s="10" t="s">
        <v>9</v>
      </c>
      <c r="G5" s="11" t="s">
        <v>10</v>
      </c>
      <c r="H5" s="12" t="s">
        <v>7</v>
      </c>
      <c r="I5" s="10" t="s">
        <v>9</v>
      </c>
      <c r="J5" s="11" t="s">
        <v>10</v>
      </c>
      <c r="K5" s="12" t="s">
        <v>7</v>
      </c>
      <c r="L5" s="172"/>
      <c r="M5" s="172"/>
      <c r="N5" s="177"/>
    </row>
    <row r="6" spans="1:14" s="2" customFormat="1" ht="48">
      <c r="A6" s="13" t="s">
        <v>79</v>
      </c>
      <c r="B6" s="13" t="s">
        <v>11</v>
      </c>
      <c r="C6" s="14" t="s">
        <v>11</v>
      </c>
      <c r="D6" s="14" t="s">
        <v>11</v>
      </c>
      <c r="E6" s="15" t="s">
        <v>11</v>
      </c>
      <c r="F6" s="16">
        <f>SUM(F7,F20,F31,F44,F53,F59,F77,F82,F88,F178,F195,F201,F212,F219,F232,F240,F246,F257,F261)</f>
        <v>1605070200</v>
      </c>
      <c r="G6" s="16">
        <f>SUM(G7,G20,G31,G44,G53,G59,G77,G82,G88,G178,G195,G201,G212,G219,G232,G240,G246,G257,G261)</f>
        <v>753868239.49000001</v>
      </c>
      <c r="H6" s="15">
        <f t="shared" ref="H6" si="0">G6/F6*100</f>
        <v>46.967929470623773</v>
      </c>
      <c r="I6" s="16">
        <f>SUM(I7,I20,I31,I44,I53,I59,I77,I82,I88,I178,I195,I201,I212,I219,I232,I240,I246,I257,I261)</f>
        <v>291414377</v>
      </c>
      <c r="J6" s="16">
        <f>SUM(J7,J20,J31,J44,J53,J59,J77,J82,J88,J178,J195,J201,J212,J219,J232,J240,J246,J257,J261)</f>
        <v>106153445.34</v>
      </c>
      <c r="K6" s="15">
        <f t="shared" ref="K6" si="1">J6/I6*100</f>
        <v>36.426976058219665</v>
      </c>
      <c r="L6" s="17"/>
      <c r="M6" s="17"/>
      <c r="N6" s="18"/>
    </row>
    <row r="7" spans="1:14" s="2" customFormat="1" ht="48">
      <c r="A7" s="19" t="s">
        <v>47</v>
      </c>
      <c r="B7" s="9" t="s">
        <v>11</v>
      </c>
      <c r="C7" s="20" t="s">
        <v>11</v>
      </c>
      <c r="D7" s="20" t="s">
        <v>11</v>
      </c>
      <c r="E7" s="21" t="s">
        <v>11</v>
      </c>
      <c r="F7" s="22">
        <f>SUM(F8)</f>
        <v>11128000</v>
      </c>
      <c r="G7" s="22">
        <f>SUM(G8)</f>
        <v>4027668.87</v>
      </c>
      <c r="H7" s="21">
        <f>G7/F7*100</f>
        <v>36.194004942487418</v>
      </c>
      <c r="I7" s="22">
        <f t="shared" ref="I7:J7" si="2">SUM(I8)</f>
        <v>12160000</v>
      </c>
      <c r="J7" s="22">
        <f t="shared" si="2"/>
        <v>8492961.6899999995</v>
      </c>
      <c r="K7" s="21">
        <f>J7/I7*100</f>
        <v>69.843434950657894</v>
      </c>
      <c r="L7" s="23"/>
      <c r="M7" s="23"/>
      <c r="N7" s="24"/>
    </row>
    <row r="8" spans="1:14" ht="24">
      <c r="A8" s="25" t="s">
        <v>65</v>
      </c>
      <c r="B8" s="26" t="s">
        <v>36</v>
      </c>
      <c r="C8" s="27">
        <f>C11</f>
        <v>37</v>
      </c>
      <c r="D8" s="27">
        <f>D11</f>
        <v>36</v>
      </c>
      <c r="E8" s="28">
        <f>(D8*100)/C8</f>
        <v>97.297297297297291</v>
      </c>
      <c r="F8" s="29">
        <v>11128000</v>
      </c>
      <c r="G8" s="29">
        <v>4027668.87</v>
      </c>
      <c r="H8" s="28">
        <f t="shared" ref="H8" si="3">G8/F8*100</f>
        <v>36.194004942487418</v>
      </c>
      <c r="I8" s="29">
        <v>12160000</v>
      </c>
      <c r="J8" s="29">
        <v>8492961.6899999995</v>
      </c>
      <c r="K8" s="28">
        <f t="shared" ref="K8" si="4">J8/I8*100</f>
        <v>69.843434950657894</v>
      </c>
      <c r="L8" s="153" t="s">
        <v>81</v>
      </c>
      <c r="M8" s="153" t="s">
        <v>85</v>
      </c>
      <c r="N8" s="156" t="s">
        <v>202</v>
      </c>
    </row>
    <row r="9" spans="1:14" ht="24">
      <c r="A9" s="31"/>
      <c r="B9" s="26" t="s">
        <v>20</v>
      </c>
      <c r="C9" s="27">
        <f>C12</f>
        <v>1463</v>
      </c>
      <c r="D9" s="27">
        <f>D12</f>
        <v>1403</v>
      </c>
      <c r="E9" s="28">
        <f>(D9*100)/C9</f>
        <v>95.898838004101165</v>
      </c>
      <c r="F9" s="32"/>
      <c r="G9" s="32"/>
      <c r="H9" s="33"/>
      <c r="I9" s="32"/>
      <c r="J9" s="32"/>
      <c r="K9" s="33"/>
      <c r="L9" s="154"/>
      <c r="M9" s="154"/>
      <c r="N9" s="157"/>
    </row>
    <row r="10" spans="1:14" ht="24">
      <c r="A10" s="36" t="s">
        <v>13</v>
      </c>
      <c r="B10" s="37" t="s">
        <v>11</v>
      </c>
      <c r="C10" s="38" t="s">
        <v>11</v>
      </c>
      <c r="D10" s="38" t="s">
        <v>11</v>
      </c>
      <c r="E10" s="39" t="s">
        <v>11</v>
      </c>
      <c r="F10" s="40" t="s">
        <v>11</v>
      </c>
      <c r="G10" s="40" t="s">
        <v>11</v>
      </c>
      <c r="H10" s="41" t="s">
        <v>11</v>
      </c>
      <c r="I10" s="40" t="s">
        <v>11</v>
      </c>
      <c r="J10" s="40" t="s">
        <v>11</v>
      </c>
      <c r="K10" s="41" t="s">
        <v>11</v>
      </c>
      <c r="L10" s="154"/>
      <c r="M10" s="154"/>
      <c r="N10" s="157"/>
    </row>
    <row r="11" spans="1:14" ht="48">
      <c r="A11" s="30" t="s">
        <v>159</v>
      </c>
      <c r="B11" s="42" t="s">
        <v>36</v>
      </c>
      <c r="C11" s="43">
        <v>37</v>
      </c>
      <c r="D11" s="43">
        <v>36</v>
      </c>
      <c r="E11" s="44">
        <f>(D11*100)/C11</f>
        <v>97.297297297297291</v>
      </c>
      <c r="F11" s="45"/>
      <c r="G11" s="45"/>
      <c r="H11" s="46"/>
      <c r="I11" s="45"/>
      <c r="J11" s="45"/>
      <c r="K11" s="46"/>
      <c r="L11" s="154"/>
      <c r="M11" s="154"/>
      <c r="N11" s="157"/>
    </row>
    <row r="12" spans="1:14" ht="24">
      <c r="A12" s="35"/>
      <c r="B12" s="47" t="s">
        <v>20</v>
      </c>
      <c r="C12" s="48">
        <v>1463</v>
      </c>
      <c r="D12" s="48">
        <v>1403</v>
      </c>
      <c r="E12" s="49">
        <f>(D12*100)/C12</f>
        <v>95.898838004101165</v>
      </c>
      <c r="F12" s="50"/>
      <c r="G12" s="50"/>
      <c r="H12" s="51"/>
      <c r="I12" s="50"/>
      <c r="J12" s="50"/>
      <c r="K12" s="51"/>
      <c r="L12" s="154"/>
      <c r="M12" s="154"/>
      <c r="N12" s="157"/>
    </row>
    <row r="13" spans="1:14" ht="24">
      <c r="A13" s="30" t="s">
        <v>160</v>
      </c>
      <c r="B13" s="42" t="s">
        <v>36</v>
      </c>
      <c r="C13" s="43">
        <v>16</v>
      </c>
      <c r="D13" s="43">
        <v>16</v>
      </c>
      <c r="E13" s="44">
        <f t="shared" ref="E13:E18" si="5">(D13*100)/C13</f>
        <v>100</v>
      </c>
      <c r="F13" s="45"/>
      <c r="G13" s="45"/>
      <c r="H13" s="46"/>
      <c r="I13" s="45"/>
      <c r="J13" s="45"/>
      <c r="K13" s="46"/>
      <c r="L13" s="154"/>
      <c r="M13" s="154"/>
      <c r="N13" s="157"/>
    </row>
    <row r="14" spans="1:14" ht="24">
      <c r="A14" s="52"/>
      <c r="B14" s="53" t="s">
        <v>20</v>
      </c>
      <c r="C14" s="54">
        <v>711</v>
      </c>
      <c r="D14" s="54">
        <v>680</v>
      </c>
      <c r="E14" s="55">
        <f t="shared" si="5"/>
        <v>95.639943741209564</v>
      </c>
      <c r="F14" s="56"/>
      <c r="G14" s="56"/>
      <c r="H14" s="57"/>
      <c r="I14" s="56"/>
      <c r="J14" s="56"/>
      <c r="K14" s="57"/>
      <c r="L14" s="154"/>
      <c r="M14" s="154"/>
      <c r="N14" s="157"/>
    </row>
    <row r="15" spans="1:14" ht="24">
      <c r="A15" s="30" t="s">
        <v>161</v>
      </c>
      <c r="B15" s="42" t="s">
        <v>36</v>
      </c>
      <c r="C15" s="43">
        <v>6</v>
      </c>
      <c r="D15" s="43">
        <v>6</v>
      </c>
      <c r="E15" s="44">
        <f t="shared" si="5"/>
        <v>100</v>
      </c>
      <c r="F15" s="45"/>
      <c r="G15" s="45"/>
      <c r="H15" s="46"/>
      <c r="I15" s="45"/>
      <c r="J15" s="45"/>
      <c r="K15" s="46"/>
      <c r="L15" s="154"/>
      <c r="M15" s="154"/>
      <c r="N15" s="157"/>
    </row>
    <row r="16" spans="1:14" ht="24">
      <c r="A16" s="52"/>
      <c r="B16" s="53" t="s">
        <v>20</v>
      </c>
      <c r="C16" s="54">
        <v>217</v>
      </c>
      <c r="D16" s="54">
        <v>217</v>
      </c>
      <c r="E16" s="55">
        <f t="shared" si="5"/>
        <v>100</v>
      </c>
      <c r="F16" s="56"/>
      <c r="G16" s="56"/>
      <c r="H16" s="57"/>
      <c r="I16" s="56"/>
      <c r="J16" s="56"/>
      <c r="K16" s="57"/>
      <c r="L16" s="154"/>
      <c r="M16" s="154"/>
      <c r="N16" s="157"/>
    </row>
    <row r="17" spans="1:14" ht="24">
      <c r="A17" s="30" t="s">
        <v>162</v>
      </c>
      <c r="B17" s="42" t="s">
        <v>36</v>
      </c>
      <c r="C17" s="43">
        <v>15</v>
      </c>
      <c r="D17" s="43">
        <v>14</v>
      </c>
      <c r="E17" s="44">
        <f t="shared" si="5"/>
        <v>93.333333333333329</v>
      </c>
      <c r="F17" s="45"/>
      <c r="G17" s="45"/>
      <c r="H17" s="46"/>
      <c r="I17" s="45"/>
      <c r="J17" s="45"/>
      <c r="K17" s="46"/>
      <c r="L17" s="154"/>
      <c r="M17" s="154"/>
      <c r="N17" s="157"/>
    </row>
    <row r="18" spans="1:14" ht="24">
      <c r="A18" s="52"/>
      <c r="B18" s="53" t="s">
        <v>20</v>
      </c>
      <c r="C18" s="54">
        <v>535</v>
      </c>
      <c r="D18" s="54">
        <v>506</v>
      </c>
      <c r="E18" s="55">
        <f t="shared" si="5"/>
        <v>94.579439252336442</v>
      </c>
      <c r="F18" s="56"/>
      <c r="G18" s="56"/>
      <c r="H18" s="57"/>
      <c r="I18" s="56"/>
      <c r="J18" s="56"/>
      <c r="K18" s="57"/>
      <c r="L18" s="154"/>
      <c r="M18" s="154"/>
      <c r="N18" s="157"/>
    </row>
    <row r="19" spans="1:14" ht="24">
      <c r="A19" s="58" t="s">
        <v>151</v>
      </c>
      <c r="B19" s="37" t="s">
        <v>36</v>
      </c>
      <c r="C19" s="38">
        <v>37</v>
      </c>
      <c r="D19" s="38">
        <v>19</v>
      </c>
      <c r="E19" s="39">
        <f>(D19*100)/C19</f>
        <v>51.351351351351354</v>
      </c>
      <c r="F19" s="40" t="s">
        <v>11</v>
      </c>
      <c r="G19" s="40" t="s">
        <v>11</v>
      </c>
      <c r="H19" s="41" t="s">
        <v>11</v>
      </c>
      <c r="I19" s="40" t="s">
        <v>11</v>
      </c>
      <c r="J19" s="40" t="s">
        <v>11</v>
      </c>
      <c r="K19" s="41" t="s">
        <v>11</v>
      </c>
      <c r="L19" s="155"/>
      <c r="M19" s="155"/>
      <c r="N19" s="158"/>
    </row>
    <row r="20" spans="1:14" s="2" customFormat="1" ht="48">
      <c r="A20" s="19" t="s">
        <v>27</v>
      </c>
      <c r="B20" s="9"/>
      <c r="C20" s="20" t="s">
        <v>11</v>
      </c>
      <c r="D20" s="20" t="s">
        <v>11</v>
      </c>
      <c r="E20" s="21" t="s">
        <v>11</v>
      </c>
      <c r="F20" s="22">
        <f>SUM(F21)</f>
        <v>5048000</v>
      </c>
      <c r="G20" s="22">
        <f>SUM(G21)</f>
        <v>2021756.77</v>
      </c>
      <c r="H20" s="21">
        <f>G20/F20*100</f>
        <v>40.050649167987324</v>
      </c>
      <c r="I20" s="22">
        <f>SUM(I21)</f>
        <v>1193680</v>
      </c>
      <c r="J20" s="22">
        <f>SUM(J21)</f>
        <v>451186.71</v>
      </c>
      <c r="K20" s="21">
        <f>J20/I20*100</f>
        <v>37.797961765297231</v>
      </c>
      <c r="L20" s="60"/>
      <c r="M20" s="60"/>
      <c r="N20" s="19"/>
    </row>
    <row r="21" spans="1:14" ht="42" customHeight="1">
      <c r="A21" s="25" t="s">
        <v>66</v>
      </c>
      <c r="B21" s="26" t="str">
        <f>B24</f>
        <v>ราย</v>
      </c>
      <c r="C21" s="27">
        <f t="shared" ref="C21:E21" si="6">C24</f>
        <v>2000</v>
      </c>
      <c r="D21" s="27">
        <f t="shared" si="6"/>
        <v>422</v>
      </c>
      <c r="E21" s="28">
        <f t="shared" si="6"/>
        <v>21.1</v>
      </c>
      <c r="F21" s="29">
        <v>5048000</v>
      </c>
      <c r="G21" s="29">
        <v>2021756.77</v>
      </c>
      <c r="H21" s="28">
        <f t="shared" ref="H21" si="7">G21/F21*100</f>
        <v>40.050649167987324</v>
      </c>
      <c r="I21" s="29">
        <v>1193680</v>
      </c>
      <c r="J21" s="29">
        <v>451186.71</v>
      </c>
      <c r="K21" s="28">
        <f t="shared" ref="K21" si="8">J21/I21*100</f>
        <v>37.797961765297231</v>
      </c>
      <c r="L21" s="153" t="s">
        <v>81</v>
      </c>
      <c r="M21" s="153" t="s">
        <v>85</v>
      </c>
      <c r="N21" s="156" t="s">
        <v>203</v>
      </c>
    </row>
    <row r="22" spans="1:14" ht="24">
      <c r="A22" s="36" t="s">
        <v>13</v>
      </c>
      <c r="B22" s="37" t="s">
        <v>11</v>
      </c>
      <c r="C22" s="38" t="s">
        <v>11</v>
      </c>
      <c r="D22" s="38" t="s">
        <v>11</v>
      </c>
      <c r="E22" s="39" t="s">
        <v>11</v>
      </c>
      <c r="F22" s="40" t="s">
        <v>11</v>
      </c>
      <c r="G22" s="40" t="s">
        <v>11</v>
      </c>
      <c r="H22" s="41" t="s">
        <v>11</v>
      </c>
      <c r="I22" s="40" t="s">
        <v>11</v>
      </c>
      <c r="J22" s="40" t="s">
        <v>11</v>
      </c>
      <c r="K22" s="41" t="s">
        <v>11</v>
      </c>
      <c r="L22" s="154"/>
      <c r="M22" s="154"/>
      <c r="N22" s="157"/>
    </row>
    <row r="23" spans="1:14" ht="24">
      <c r="A23" s="58" t="s">
        <v>157</v>
      </c>
      <c r="B23" s="37" t="s">
        <v>20</v>
      </c>
      <c r="C23" s="38">
        <v>0</v>
      </c>
      <c r="D23" s="38">
        <v>0</v>
      </c>
      <c r="E23" s="39">
        <v>0</v>
      </c>
      <c r="F23" s="40" t="s">
        <v>11</v>
      </c>
      <c r="G23" s="40" t="s">
        <v>11</v>
      </c>
      <c r="H23" s="41" t="s">
        <v>11</v>
      </c>
      <c r="I23" s="40" t="s">
        <v>11</v>
      </c>
      <c r="J23" s="40" t="s">
        <v>11</v>
      </c>
      <c r="K23" s="41" t="s">
        <v>11</v>
      </c>
      <c r="L23" s="154"/>
      <c r="M23" s="154"/>
      <c r="N23" s="157"/>
    </row>
    <row r="24" spans="1:14" ht="48">
      <c r="A24" s="58" t="s">
        <v>158</v>
      </c>
      <c r="B24" s="37" t="s">
        <v>20</v>
      </c>
      <c r="C24" s="38">
        <v>2000</v>
      </c>
      <c r="D24" s="38">
        <v>422</v>
      </c>
      <c r="E24" s="39">
        <f>(D24*100)/C24</f>
        <v>21.1</v>
      </c>
      <c r="F24" s="40" t="s">
        <v>11</v>
      </c>
      <c r="G24" s="40" t="s">
        <v>11</v>
      </c>
      <c r="H24" s="41" t="s">
        <v>11</v>
      </c>
      <c r="I24" s="40" t="s">
        <v>11</v>
      </c>
      <c r="J24" s="40" t="s">
        <v>11</v>
      </c>
      <c r="K24" s="41" t="s">
        <v>11</v>
      </c>
      <c r="L24" s="154"/>
      <c r="M24" s="154"/>
      <c r="N24" s="157"/>
    </row>
    <row r="25" spans="1:14" ht="24">
      <c r="A25" s="61" t="s">
        <v>86</v>
      </c>
      <c r="B25" s="62" t="s">
        <v>20</v>
      </c>
      <c r="C25" s="38">
        <v>500</v>
      </c>
      <c r="D25" s="38">
        <v>183</v>
      </c>
      <c r="E25" s="39">
        <f t="shared" ref="E25:E26" si="9">(D25*100)/C25</f>
        <v>36.6</v>
      </c>
      <c r="F25" s="40" t="s">
        <v>11</v>
      </c>
      <c r="G25" s="40" t="s">
        <v>11</v>
      </c>
      <c r="H25" s="41" t="s">
        <v>11</v>
      </c>
      <c r="I25" s="40" t="s">
        <v>11</v>
      </c>
      <c r="J25" s="40" t="s">
        <v>11</v>
      </c>
      <c r="K25" s="41" t="s">
        <v>11</v>
      </c>
      <c r="L25" s="154"/>
      <c r="M25" s="154"/>
      <c r="N25" s="157"/>
    </row>
    <row r="26" spans="1:14" ht="21.75" customHeight="1">
      <c r="A26" s="61" t="s">
        <v>87</v>
      </c>
      <c r="B26" s="62" t="s">
        <v>20</v>
      </c>
      <c r="C26" s="38">
        <v>1500</v>
      </c>
      <c r="D26" s="38">
        <v>239</v>
      </c>
      <c r="E26" s="39">
        <f t="shared" si="9"/>
        <v>15.933333333333334</v>
      </c>
      <c r="F26" s="40" t="s">
        <v>11</v>
      </c>
      <c r="G26" s="40" t="s">
        <v>11</v>
      </c>
      <c r="H26" s="41" t="s">
        <v>11</v>
      </c>
      <c r="I26" s="40" t="s">
        <v>11</v>
      </c>
      <c r="J26" s="40" t="s">
        <v>11</v>
      </c>
      <c r="K26" s="41" t="s">
        <v>11</v>
      </c>
      <c r="L26" s="154"/>
      <c r="M26" s="154"/>
      <c r="N26" s="157"/>
    </row>
    <row r="27" spans="1:14" ht="21.75" customHeight="1">
      <c r="A27" s="63"/>
      <c r="B27" s="64"/>
      <c r="C27" s="65"/>
      <c r="D27" s="65"/>
      <c r="E27" s="66"/>
      <c r="F27" s="67"/>
      <c r="G27" s="67"/>
      <c r="H27" s="68"/>
      <c r="I27" s="67"/>
      <c r="J27" s="67"/>
      <c r="K27" s="69"/>
      <c r="L27" s="34"/>
      <c r="M27" s="34"/>
      <c r="N27" s="157"/>
    </row>
    <row r="28" spans="1:14" ht="21.75" customHeight="1">
      <c r="A28" s="70"/>
      <c r="B28" s="71"/>
      <c r="C28" s="72"/>
      <c r="D28" s="72"/>
      <c r="E28" s="73"/>
      <c r="F28" s="74"/>
      <c r="G28" s="74"/>
      <c r="H28" s="75"/>
      <c r="I28" s="74"/>
      <c r="J28" s="74"/>
      <c r="K28" s="76"/>
      <c r="L28" s="34"/>
      <c r="M28" s="34"/>
      <c r="N28" s="157"/>
    </row>
    <row r="29" spans="1:14" ht="24">
      <c r="A29" s="70"/>
      <c r="B29" s="71"/>
      <c r="C29" s="72"/>
      <c r="D29" s="72"/>
      <c r="E29" s="73"/>
      <c r="F29" s="74"/>
      <c r="G29" s="74"/>
      <c r="H29" s="75"/>
      <c r="I29" s="74"/>
      <c r="J29" s="74"/>
      <c r="K29" s="76"/>
      <c r="L29" s="34"/>
      <c r="M29" s="34"/>
      <c r="N29" s="157"/>
    </row>
    <row r="30" spans="1:14" ht="189" customHeight="1">
      <c r="A30" s="77"/>
      <c r="B30" s="78"/>
      <c r="C30" s="79"/>
      <c r="D30" s="79"/>
      <c r="E30" s="80"/>
      <c r="F30" s="81"/>
      <c r="G30" s="81"/>
      <c r="H30" s="82"/>
      <c r="I30" s="81"/>
      <c r="J30" s="81"/>
      <c r="K30" s="83"/>
      <c r="L30" s="59"/>
      <c r="M30" s="59"/>
      <c r="N30" s="158"/>
    </row>
    <row r="31" spans="1:14" s="2" customFormat="1" ht="48">
      <c r="A31" s="19" t="s">
        <v>28</v>
      </c>
      <c r="B31" s="9"/>
      <c r="C31" s="20" t="s">
        <v>11</v>
      </c>
      <c r="D31" s="20" t="s">
        <v>11</v>
      </c>
      <c r="E31" s="21" t="s">
        <v>11</v>
      </c>
      <c r="F31" s="22">
        <f>SUM(F32)</f>
        <v>17176500</v>
      </c>
      <c r="G31" s="22">
        <f>SUM(G32)</f>
        <v>13335965.58</v>
      </c>
      <c r="H31" s="21">
        <f>G31/F31*100</f>
        <v>77.64076255348877</v>
      </c>
      <c r="I31" s="22">
        <f>SUM(I32)</f>
        <v>8786000</v>
      </c>
      <c r="J31" s="22">
        <f>SUM(J32)</f>
        <v>3183726.54</v>
      </c>
      <c r="K31" s="21">
        <f>J31/I31*100</f>
        <v>36.236359435465516</v>
      </c>
      <c r="L31" s="60"/>
      <c r="M31" s="60"/>
      <c r="N31" s="19"/>
    </row>
    <row r="32" spans="1:14" ht="21" customHeight="1">
      <c r="A32" s="25" t="s">
        <v>67</v>
      </c>
      <c r="B32" s="26" t="s">
        <v>22</v>
      </c>
      <c r="C32" s="27">
        <f>C37</f>
        <v>38</v>
      </c>
      <c r="D32" s="27">
        <f>D37</f>
        <v>33</v>
      </c>
      <c r="E32" s="28">
        <f>(D32*100)/C32</f>
        <v>86.84210526315789</v>
      </c>
      <c r="F32" s="29">
        <v>17176500</v>
      </c>
      <c r="G32" s="29">
        <v>13335965.58</v>
      </c>
      <c r="H32" s="28">
        <f t="shared" ref="H32" si="10">G32/F32*100</f>
        <v>77.64076255348877</v>
      </c>
      <c r="I32" s="29">
        <v>8786000</v>
      </c>
      <c r="J32" s="29">
        <v>3183726.54</v>
      </c>
      <c r="K32" s="28">
        <f t="shared" ref="K32" si="11">J32/I32*100</f>
        <v>36.236359435465516</v>
      </c>
      <c r="L32" s="153" t="s">
        <v>81</v>
      </c>
      <c r="M32" s="153" t="s">
        <v>85</v>
      </c>
      <c r="N32" s="156" t="s">
        <v>204</v>
      </c>
    </row>
    <row r="33" spans="1:14" ht="24">
      <c r="A33" s="25"/>
      <c r="B33" s="26" t="s">
        <v>20</v>
      </c>
      <c r="C33" s="27">
        <f>C36</f>
        <v>540</v>
      </c>
      <c r="D33" s="27">
        <f>D36</f>
        <v>460</v>
      </c>
      <c r="E33" s="28">
        <f>(D33*100)/C33</f>
        <v>85.18518518518519</v>
      </c>
      <c r="F33" s="29"/>
      <c r="G33" s="29"/>
      <c r="H33" s="28"/>
      <c r="I33" s="29"/>
      <c r="J33" s="29"/>
      <c r="K33" s="28"/>
      <c r="L33" s="154"/>
      <c r="M33" s="154"/>
      <c r="N33" s="157"/>
    </row>
    <row r="34" spans="1:14" ht="24">
      <c r="A34" s="36" t="s">
        <v>13</v>
      </c>
      <c r="B34" s="37" t="s">
        <v>11</v>
      </c>
      <c r="C34" s="38" t="s">
        <v>11</v>
      </c>
      <c r="D34" s="38" t="s">
        <v>11</v>
      </c>
      <c r="E34" s="39" t="s">
        <v>11</v>
      </c>
      <c r="F34" s="40" t="s">
        <v>11</v>
      </c>
      <c r="G34" s="40" t="s">
        <v>11</v>
      </c>
      <c r="H34" s="41" t="s">
        <v>11</v>
      </c>
      <c r="I34" s="40" t="s">
        <v>11</v>
      </c>
      <c r="J34" s="40" t="s">
        <v>11</v>
      </c>
      <c r="K34" s="41" t="s">
        <v>11</v>
      </c>
      <c r="L34" s="154"/>
      <c r="M34" s="154"/>
      <c r="N34" s="157"/>
    </row>
    <row r="35" spans="1:14" ht="24">
      <c r="A35" s="58" t="s">
        <v>154</v>
      </c>
      <c r="B35" s="37" t="s">
        <v>39</v>
      </c>
      <c r="C35" s="38">
        <v>53</v>
      </c>
      <c r="D35" s="38">
        <v>19</v>
      </c>
      <c r="E35" s="39">
        <f>(D35*100)/C35</f>
        <v>35.849056603773583</v>
      </c>
      <c r="F35" s="40" t="s">
        <v>11</v>
      </c>
      <c r="G35" s="40" t="s">
        <v>11</v>
      </c>
      <c r="H35" s="41" t="s">
        <v>11</v>
      </c>
      <c r="I35" s="40" t="s">
        <v>11</v>
      </c>
      <c r="J35" s="40" t="s">
        <v>11</v>
      </c>
      <c r="K35" s="41" t="s">
        <v>11</v>
      </c>
      <c r="L35" s="154"/>
      <c r="M35" s="154"/>
      <c r="N35" s="157"/>
    </row>
    <row r="36" spans="1:14" ht="24">
      <c r="A36" s="58" t="s">
        <v>155</v>
      </c>
      <c r="B36" s="37" t="s">
        <v>20</v>
      </c>
      <c r="C36" s="38">
        <v>540</v>
      </c>
      <c r="D36" s="38">
        <v>460</v>
      </c>
      <c r="E36" s="39">
        <f t="shared" ref="E36:E46" si="12">(D36*100)/C36</f>
        <v>85.18518518518519</v>
      </c>
      <c r="F36" s="40" t="s">
        <v>11</v>
      </c>
      <c r="G36" s="40" t="s">
        <v>11</v>
      </c>
      <c r="H36" s="41" t="s">
        <v>11</v>
      </c>
      <c r="I36" s="40" t="s">
        <v>11</v>
      </c>
      <c r="J36" s="40" t="s">
        <v>11</v>
      </c>
      <c r="K36" s="41" t="s">
        <v>11</v>
      </c>
      <c r="L36" s="154"/>
      <c r="M36" s="154"/>
      <c r="N36" s="157"/>
    </row>
    <row r="37" spans="1:14" ht="24">
      <c r="A37" s="58" t="s">
        <v>156</v>
      </c>
      <c r="B37" s="37" t="s">
        <v>22</v>
      </c>
      <c r="C37" s="38">
        <v>38</v>
      </c>
      <c r="D37" s="38">
        <v>33</v>
      </c>
      <c r="E37" s="39">
        <f t="shared" si="12"/>
        <v>86.84210526315789</v>
      </c>
      <c r="F37" s="40" t="s">
        <v>11</v>
      </c>
      <c r="G37" s="40" t="s">
        <v>11</v>
      </c>
      <c r="H37" s="41" t="s">
        <v>11</v>
      </c>
      <c r="I37" s="40" t="s">
        <v>11</v>
      </c>
      <c r="J37" s="40" t="s">
        <v>11</v>
      </c>
      <c r="K37" s="41" t="s">
        <v>11</v>
      </c>
      <c r="L37" s="154"/>
      <c r="M37" s="154"/>
      <c r="N37" s="157"/>
    </row>
    <row r="38" spans="1:14" ht="24">
      <c r="A38" s="84"/>
      <c r="B38" s="85"/>
      <c r="C38" s="65"/>
      <c r="D38" s="65"/>
      <c r="E38" s="66"/>
      <c r="F38" s="67"/>
      <c r="G38" s="67"/>
      <c r="H38" s="68"/>
      <c r="I38" s="67"/>
      <c r="J38" s="67"/>
      <c r="K38" s="69"/>
      <c r="L38" s="34"/>
      <c r="M38" s="34"/>
      <c r="N38" s="157"/>
    </row>
    <row r="39" spans="1:14" ht="24">
      <c r="A39" s="86"/>
      <c r="B39" s="87"/>
      <c r="C39" s="72"/>
      <c r="D39" s="72"/>
      <c r="E39" s="73"/>
      <c r="F39" s="74"/>
      <c r="G39" s="74"/>
      <c r="H39" s="75"/>
      <c r="I39" s="74"/>
      <c r="J39" s="74"/>
      <c r="K39" s="76"/>
      <c r="L39" s="34"/>
      <c r="M39" s="34"/>
      <c r="N39" s="157"/>
    </row>
    <row r="40" spans="1:14" ht="24">
      <c r="A40" s="86"/>
      <c r="B40" s="87"/>
      <c r="C40" s="72"/>
      <c r="D40" s="72"/>
      <c r="E40" s="73"/>
      <c r="F40" s="74"/>
      <c r="G40" s="74"/>
      <c r="H40" s="75"/>
      <c r="I40" s="74"/>
      <c r="J40" s="74"/>
      <c r="K40" s="76"/>
      <c r="L40" s="34"/>
      <c r="M40" s="34"/>
      <c r="N40" s="157"/>
    </row>
    <row r="41" spans="1:14" ht="24">
      <c r="A41" s="86"/>
      <c r="B41" s="87"/>
      <c r="C41" s="72"/>
      <c r="D41" s="72"/>
      <c r="E41" s="73"/>
      <c r="F41" s="74"/>
      <c r="G41" s="74"/>
      <c r="H41" s="75"/>
      <c r="I41" s="74"/>
      <c r="J41" s="74"/>
      <c r="K41" s="76"/>
      <c r="L41" s="34"/>
      <c r="M41" s="34"/>
      <c r="N41" s="157"/>
    </row>
    <row r="42" spans="1:14" ht="24">
      <c r="A42" s="86"/>
      <c r="B42" s="87"/>
      <c r="C42" s="72"/>
      <c r="D42" s="72"/>
      <c r="E42" s="73"/>
      <c r="F42" s="74"/>
      <c r="G42" s="74"/>
      <c r="H42" s="75"/>
      <c r="I42" s="74"/>
      <c r="J42" s="74"/>
      <c r="K42" s="76"/>
      <c r="L42" s="34"/>
      <c r="M42" s="34"/>
      <c r="N42" s="157"/>
    </row>
    <row r="43" spans="1:14" ht="53.25" customHeight="1">
      <c r="A43" s="88"/>
      <c r="B43" s="8"/>
      <c r="C43" s="79"/>
      <c r="D43" s="79"/>
      <c r="E43" s="80"/>
      <c r="F43" s="81"/>
      <c r="G43" s="81"/>
      <c r="H43" s="82"/>
      <c r="I43" s="81"/>
      <c r="J43" s="81"/>
      <c r="K43" s="83"/>
      <c r="L43" s="59"/>
      <c r="M43" s="59"/>
      <c r="N43" s="158"/>
    </row>
    <row r="44" spans="1:14" s="2" customFormat="1" ht="48">
      <c r="A44" s="19" t="s">
        <v>26</v>
      </c>
      <c r="B44" s="9"/>
      <c r="C44" s="20" t="s">
        <v>11</v>
      </c>
      <c r="D44" s="20" t="s">
        <v>11</v>
      </c>
      <c r="E44" s="21" t="s">
        <v>11</v>
      </c>
      <c r="F44" s="22">
        <f>SUM(F45)</f>
        <v>1722000</v>
      </c>
      <c r="G44" s="22">
        <f>SUM(G45)</f>
        <v>570069.92000000004</v>
      </c>
      <c r="H44" s="21">
        <f>G44/F44*100</f>
        <v>33.105105691056913</v>
      </c>
      <c r="I44" s="22">
        <f>SUM(I45)</f>
        <v>43140300</v>
      </c>
      <c r="J44" s="22">
        <f>SUM(J45)</f>
        <v>13041298.65</v>
      </c>
      <c r="K44" s="21">
        <f>J44/I44*100</f>
        <v>30.229967455024653</v>
      </c>
      <c r="L44" s="60"/>
      <c r="M44" s="60"/>
      <c r="N44" s="19"/>
    </row>
    <row r="45" spans="1:14" ht="21" customHeight="1">
      <c r="A45" s="25" t="s">
        <v>68</v>
      </c>
      <c r="B45" s="26" t="s">
        <v>20</v>
      </c>
      <c r="C45" s="27">
        <f>C48</f>
        <v>5300</v>
      </c>
      <c r="D45" s="27">
        <f>D48</f>
        <v>5300</v>
      </c>
      <c r="E45" s="28">
        <f t="shared" si="12"/>
        <v>100</v>
      </c>
      <c r="F45" s="29">
        <v>1722000</v>
      </c>
      <c r="G45" s="29">
        <v>570069.92000000004</v>
      </c>
      <c r="H45" s="28">
        <f t="shared" ref="H45" si="13">G45/F45*100</f>
        <v>33.105105691056913</v>
      </c>
      <c r="I45" s="29">
        <v>43140300</v>
      </c>
      <c r="J45" s="29">
        <v>13041298.65</v>
      </c>
      <c r="K45" s="28">
        <f t="shared" ref="K45" si="14">J45/I45*100</f>
        <v>30.229967455024653</v>
      </c>
      <c r="L45" s="153" t="s">
        <v>81</v>
      </c>
      <c r="M45" s="153" t="s">
        <v>82</v>
      </c>
      <c r="N45" s="156" t="s">
        <v>205</v>
      </c>
    </row>
    <row r="46" spans="1:14" ht="24">
      <c r="A46" s="25"/>
      <c r="B46" s="26" t="s">
        <v>19</v>
      </c>
      <c r="C46" s="27">
        <f>C49</f>
        <v>26000</v>
      </c>
      <c r="D46" s="27">
        <f>D49</f>
        <v>26000</v>
      </c>
      <c r="E46" s="28">
        <f t="shared" si="12"/>
        <v>100</v>
      </c>
      <c r="F46" s="32"/>
      <c r="G46" s="32"/>
      <c r="H46" s="33"/>
      <c r="I46" s="32"/>
      <c r="J46" s="32"/>
      <c r="K46" s="33"/>
      <c r="L46" s="154"/>
      <c r="M46" s="154"/>
      <c r="N46" s="157"/>
    </row>
    <row r="47" spans="1:14" ht="24">
      <c r="A47" s="36" t="s">
        <v>13</v>
      </c>
      <c r="B47" s="37" t="s">
        <v>11</v>
      </c>
      <c r="C47" s="38" t="s">
        <v>11</v>
      </c>
      <c r="D47" s="38" t="s">
        <v>11</v>
      </c>
      <c r="E47" s="39" t="s">
        <v>11</v>
      </c>
      <c r="F47" s="40" t="s">
        <v>11</v>
      </c>
      <c r="G47" s="40" t="s">
        <v>11</v>
      </c>
      <c r="H47" s="41" t="s">
        <v>11</v>
      </c>
      <c r="I47" s="40" t="s">
        <v>11</v>
      </c>
      <c r="J47" s="40" t="s">
        <v>11</v>
      </c>
      <c r="K47" s="41" t="s">
        <v>11</v>
      </c>
      <c r="L47" s="154"/>
      <c r="M47" s="154"/>
      <c r="N47" s="157"/>
    </row>
    <row r="48" spans="1:14" ht="24">
      <c r="A48" s="30" t="s">
        <v>150</v>
      </c>
      <c r="B48" s="42" t="s">
        <v>20</v>
      </c>
      <c r="C48" s="43">
        <v>5300</v>
      </c>
      <c r="D48" s="43">
        <v>5300</v>
      </c>
      <c r="E48" s="44">
        <f t="shared" ref="E48:E51" si="15">(D48*100)/C48</f>
        <v>100</v>
      </c>
      <c r="F48" s="45" t="s">
        <v>11</v>
      </c>
      <c r="G48" s="45" t="s">
        <v>11</v>
      </c>
      <c r="H48" s="46" t="s">
        <v>11</v>
      </c>
      <c r="I48" s="45" t="s">
        <v>11</v>
      </c>
      <c r="J48" s="45" t="s">
        <v>11</v>
      </c>
      <c r="K48" s="46" t="s">
        <v>11</v>
      </c>
      <c r="L48" s="154"/>
      <c r="M48" s="154"/>
      <c r="N48" s="157"/>
    </row>
    <row r="49" spans="1:14" ht="24">
      <c r="A49" s="52" t="s">
        <v>84</v>
      </c>
      <c r="B49" s="53" t="s">
        <v>19</v>
      </c>
      <c r="C49" s="54">
        <v>26000</v>
      </c>
      <c r="D49" s="54">
        <v>26000</v>
      </c>
      <c r="E49" s="55">
        <f t="shared" si="15"/>
        <v>100</v>
      </c>
      <c r="F49" s="56" t="s">
        <v>11</v>
      </c>
      <c r="G49" s="56" t="s">
        <v>11</v>
      </c>
      <c r="H49" s="57" t="s">
        <v>11</v>
      </c>
      <c r="I49" s="56" t="s">
        <v>11</v>
      </c>
      <c r="J49" s="56" t="s">
        <v>11</v>
      </c>
      <c r="K49" s="57" t="s">
        <v>11</v>
      </c>
      <c r="L49" s="154"/>
      <c r="M49" s="154"/>
      <c r="N49" s="157"/>
    </row>
    <row r="50" spans="1:14" ht="24">
      <c r="A50" s="30" t="s">
        <v>151</v>
      </c>
      <c r="B50" s="42" t="s">
        <v>20</v>
      </c>
      <c r="C50" s="43">
        <v>5300</v>
      </c>
      <c r="D50" s="43">
        <v>526</v>
      </c>
      <c r="E50" s="44">
        <f t="shared" si="15"/>
        <v>9.9245283018867916</v>
      </c>
      <c r="F50" s="45" t="s">
        <v>11</v>
      </c>
      <c r="G50" s="45" t="s">
        <v>11</v>
      </c>
      <c r="H50" s="46" t="s">
        <v>11</v>
      </c>
      <c r="I50" s="45" t="s">
        <v>11</v>
      </c>
      <c r="J50" s="45" t="s">
        <v>11</v>
      </c>
      <c r="K50" s="46" t="s">
        <v>11</v>
      </c>
      <c r="L50" s="154"/>
      <c r="M50" s="154"/>
      <c r="N50" s="157"/>
    </row>
    <row r="51" spans="1:14" ht="24">
      <c r="A51" s="52" t="s">
        <v>84</v>
      </c>
      <c r="B51" s="53" t="s">
        <v>19</v>
      </c>
      <c r="C51" s="54">
        <v>26000</v>
      </c>
      <c r="D51" s="54">
        <v>2385</v>
      </c>
      <c r="E51" s="55">
        <f t="shared" si="15"/>
        <v>9.1730769230769234</v>
      </c>
      <c r="F51" s="56" t="s">
        <v>11</v>
      </c>
      <c r="G51" s="56" t="s">
        <v>11</v>
      </c>
      <c r="H51" s="57" t="s">
        <v>11</v>
      </c>
      <c r="I51" s="56" t="s">
        <v>11</v>
      </c>
      <c r="J51" s="56" t="s">
        <v>11</v>
      </c>
      <c r="K51" s="57" t="s">
        <v>11</v>
      </c>
      <c r="L51" s="154"/>
      <c r="M51" s="154"/>
      <c r="N51" s="157"/>
    </row>
    <row r="52" spans="1:14" ht="147.75" customHeight="1">
      <c r="A52" s="89"/>
      <c r="B52" s="90"/>
      <c r="C52" s="91"/>
      <c r="D52" s="91"/>
      <c r="E52" s="92"/>
      <c r="F52" s="93"/>
      <c r="G52" s="93"/>
      <c r="H52" s="94"/>
      <c r="I52" s="93"/>
      <c r="J52" s="93"/>
      <c r="K52" s="95"/>
      <c r="L52" s="59"/>
      <c r="M52" s="59"/>
      <c r="N52" s="158"/>
    </row>
    <row r="53" spans="1:14" s="2" customFormat="1" ht="48">
      <c r="A53" s="19" t="s">
        <v>29</v>
      </c>
      <c r="B53" s="9"/>
      <c r="C53" s="20" t="s">
        <v>11</v>
      </c>
      <c r="D53" s="20" t="s">
        <v>11</v>
      </c>
      <c r="E53" s="21" t="s">
        <v>11</v>
      </c>
      <c r="F53" s="22">
        <f>SUM(F54)</f>
        <v>6508000</v>
      </c>
      <c r="G53" s="22">
        <f>SUM(G54)</f>
        <v>5872774.7599999998</v>
      </c>
      <c r="H53" s="21">
        <f>G53/F53*100</f>
        <v>90.23931714812538</v>
      </c>
      <c r="I53" s="22">
        <f t="shared" ref="I53:J53" si="16">SUM(I54)</f>
        <v>20608100</v>
      </c>
      <c r="J53" s="22">
        <f t="shared" si="16"/>
        <v>9949575.0299999993</v>
      </c>
      <c r="K53" s="21">
        <f>J53/I53*100</f>
        <v>48.279924058986509</v>
      </c>
      <c r="L53" s="60"/>
      <c r="M53" s="60"/>
      <c r="N53" s="19"/>
    </row>
    <row r="54" spans="1:14" ht="21" customHeight="1">
      <c r="A54" s="25" t="s">
        <v>69</v>
      </c>
      <c r="B54" s="26" t="s">
        <v>20</v>
      </c>
      <c r="C54" s="27">
        <f>C56</f>
        <v>2000</v>
      </c>
      <c r="D54" s="27">
        <f>D56</f>
        <v>1985</v>
      </c>
      <c r="E54" s="28">
        <f t="shared" ref="E54:E57" si="17">(D54*100)/C54</f>
        <v>99.25</v>
      </c>
      <c r="F54" s="29">
        <v>6508000</v>
      </c>
      <c r="G54" s="29">
        <v>5872774.7599999998</v>
      </c>
      <c r="H54" s="28">
        <f t="shared" ref="H54" si="18">G54/F54*100</f>
        <v>90.23931714812538</v>
      </c>
      <c r="I54" s="29">
        <v>20608100</v>
      </c>
      <c r="J54" s="29">
        <v>9949575.0299999993</v>
      </c>
      <c r="K54" s="28">
        <f t="shared" ref="K54" si="19">J54/I54*100</f>
        <v>48.279924058986509</v>
      </c>
      <c r="L54" s="153" t="s">
        <v>81</v>
      </c>
      <c r="M54" s="153" t="s">
        <v>82</v>
      </c>
      <c r="N54" s="156" t="s">
        <v>206</v>
      </c>
    </row>
    <row r="55" spans="1:14" ht="24">
      <c r="A55" s="36" t="s">
        <v>13</v>
      </c>
      <c r="B55" s="37" t="s">
        <v>11</v>
      </c>
      <c r="C55" s="38" t="s">
        <v>11</v>
      </c>
      <c r="D55" s="38" t="s">
        <v>11</v>
      </c>
      <c r="E55" s="39" t="s">
        <v>11</v>
      </c>
      <c r="F55" s="40" t="s">
        <v>11</v>
      </c>
      <c r="G55" s="40" t="s">
        <v>11</v>
      </c>
      <c r="H55" s="41" t="s">
        <v>11</v>
      </c>
      <c r="I55" s="40" t="s">
        <v>11</v>
      </c>
      <c r="J55" s="40" t="s">
        <v>11</v>
      </c>
      <c r="K55" s="41" t="s">
        <v>11</v>
      </c>
      <c r="L55" s="154"/>
      <c r="M55" s="154"/>
      <c r="N55" s="157"/>
    </row>
    <row r="56" spans="1:14" ht="24">
      <c r="A56" s="58" t="s">
        <v>150</v>
      </c>
      <c r="B56" s="37" t="s">
        <v>20</v>
      </c>
      <c r="C56" s="38">
        <v>2000</v>
      </c>
      <c r="D56" s="38">
        <v>1985</v>
      </c>
      <c r="E56" s="39">
        <f t="shared" si="17"/>
        <v>99.25</v>
      </c>
      <c r="F56" s="40" t="s">
        <v>11</v>
      </c>
      <c r="G56" s="40" t="s">
        <v>11</v>
      </c>
      <c r="H56" s="41" t="s">
        <v>11</v>
      </c>
      <c r="I56" s="40" t="s">
        <v>11</v>
      </c>
      <c r="J56" s="40" t="s">
        <v>11</v>
      </c>
      <c r="K56" s="41" t="s">
        <v>11</v>
      </c>
      <c r="L56" s="154"/>
      <c r="M56" s="154"/>
      <c r="N56" s="157"/>
    </row>
    <row r="57" spans="1:14" ht="24">
      <c r="A57" s="58" t="s">
        <v>153</v>
      </c>
      <c r="B57" s="37" t="s">
        <v>41</v>
      </c>
      <c r="C57" s="38">
        <v>110</v>
      </c>
      <c r="D57" s="38">
        <v>109</v>
      </c>
      <c r="E57" s="39">
        <f t="shared" si="17"/>
        <v>99.090909090909093</v>
      </c>
      <c r="F57" s="40" t="s">
        <v>11</v>
      </c>
      <c r="G57" s="40" t="s">
        <v>11</v>
      </c>
      <c r="H57" s="41" t="s">
        <v>11</v>
      </c>
      <c r="I57" s="40" t="s">
        <v>11</v>
      </c>
      <c r="J57" s="40" t="s">
        <v>11</v>
      </c>
      <c r="K57" s="41" t="s">
        <v>11</v>
      </c>
      <c r="L57" s="154"/>
      <c r="M57" s="154"/>
      <c r="N57" s="157"/>
    </row>
    <row r="58" spans="1:14" ht="193.5" customHeight="1">
      <c r="A58" s="89"/>
      <c r="B58" s="90"/>
      <c r="C58" s="91"/>
      <c r="D58" s="91"/>
      <c r="E58" s="92"/>
      <c r="F58" s="93"/>
      <c r="G58" s="93"/>
      <c r="H58" s="94"/>
      <c r="I58" s="93"/>
      <c r="J58" s="93"/>
      <c r="K58" s="95"/>
      <c r="L58" s="59"/>
      <c r="M58" s="59"/>
      <c r="N58" s="158"/>
    </row>
    <row r="59" spans="1:14" s="2" customFormat="1" ht="48">
      <c r="A59" s="19" t="s">
        <v>30</v>
      </c>
      <c r="B59" s="9"/>
      <c r="C59" s="20" t="s">
        <v>11</v>
      </c>
      <c r="D59" s="20" t="s">
        <v>11</v>
      </c>
      <c r="E59" s="21" t="s">
        <v>11</v>
      </c>
      <c r="F59" s="22">
        <f>SUM(F60,F71)</f>
        <v>51415200</v>
      </c>
      <c r="G59" s="22">
        <f>SUM(G60,G71)</f>
        <v>16093070.289999999</v>
      </c>
      <c r="H59" s="21">
        <f>G59/F59*100</f>
        <v>31.300219176430318</v>
      </c>
      <c r="I59" s="22">
        <f t="shared" ref="I59:J59" si="20">SUM(I60,I71)</f>
        <v>12980100</v>
      </c>
      <c r="J59" s="22">
        <f t="shared" si="20"/>
        <v>5815061.2599999998</v>
      </c>
      <c r="K59" s="21">
        <f>J59/I59*100</f>
        <v>44.799818645464981</v>
      </c>
      <c r="L59" s="60"/>
      <c r="M59" s="60"/>
      <c r="N59" s="19"/>
    </row>
    <row r="60" spans="1:14" ht="21" customHeight="1">
      <c r="A60" s="25" t="s">
        <v>70</v>
      </c>
      <c r="B60" s="26" t="s">
        <v>20</v>
      </c>
      <c r="C60" s="27">
        <f>C69</f>
        <v>1200</v>
      </c>
      <c r="D60" s="27">
        <f>D69</f>
        <v>980</v>
      </c>
      <c r="E60" s="28">
        <f>E69</f>
        <v>81.666666666666671</v>
      </c>
      <c r="F60" s="29">
        <v>18464700</v>
      </c>
      <c r="G60" s="29">
        <v>7074022.0300000003</v>
      </c>
      <c r="H60" s="28">
        <f>G60/F60*100</f>
        <v>38.311058560388197</v>
      </c>
      <c r="I60" s="29">
        <v>5931600</v>
      </c>
      <c r="J60" s="29">
        <v>4621510.26</v>
      </c>
      <c r="K60" s="28">
        <f>J60/I60*100</f>
        <v>77.913383572729117</v>
      </c>
      <c r="L60" s="153" t="s">
        <v>81</v>
      </c>
      <c r="M60" s="153" t="s">
        <v>82</v>
      </c>
      <c r="N60" s="156" t="s">
        <v>229</v>
      </c>
    </row>
    <row r="61" spans="1:14" ht="24">
      <c r="A61" s="36" t="s">
        <v>13</v>
      </c>
      <c r="B61" s="37" t="s">
        <v>11</v>
      </c>
      <c r="C61" s="38" t="s">
        <v>11</v>
      </c>
      <c r="D61" s="38" t="s">
        <v>11</v>
      </c>
      <c r="E61" s="39" t="s">
        <v>11</v>
      </c>
      <c r="F61" s="40" t="s">
        <v>11</v>
      </c>
      <c r="G61" s="40" t="s">
        <v>11</v>
      </c>
      <c r="H61" s="41" t="s">
        <v>11</v>
      </c>
      <c r="I61" s="40" t="s">
        <v>11</v>
      </c>
      <c r="J61" s="40" t="s">
        <v>11</v>
      </c>
      <c r="K61" s="41" t="s">
        <v>11</v>
      </c>
      <c r="L61" s="154"/>
      <c r="M61" s="154"/>
      <c r="N61" s="157"/>
    </row>
    <row r="62" spans="1:14" ht="24">
      <c r="A62" s="61" t="s">
        <v>48</v>
      </c>
      <c r="B62" s="62" t="s">
        <v>24</v>
      </c>
      <c r="C62" s="38">
        <v>288</v>
      </c>
      <c r="D62" s="38">
        <v>127</v>
      </c>
      <c r="E62" s="39">
        <f t="shared" ref="E62:E69" si="21">(D62*100)/C62</f>
        <v>44.097222222222221</v>
      </c>
      <c r="F62" s="40" t="s">
        <v>11</v>
      </c>
      <c r="G62" s="40" t="s">
        <v>11</v>
      </c>
      <c r="H62" s="41" t="s">
        <v>11</v>
      </c>
      <c r="I62" s="40" t="s">
        <v>11</v>
      </c>
      <c r="J62" s="40" t="s">
        <v>11</v>
      </c>
      <c r="K62" s="41" t="s">
        <v>11</v>
      </c>
      <c r="L62" s="154"/>
      <c r="M62" s="154"/>
      <c r="N62" s="157"/>
    </row>
    <row r="63" spans="1:14" ht="24">
      <c r="A63" s="61" t="s">
        <v>88</v>
      </c>
      <c r="B63" s="62" t="s">
        <v>43</v>
      </c>
      <c r="C63" s="38">
        <v>140</v>
      </c>
      <c r="D63" s="38">
        <v>130</v>
      </c>
      <c r="E63" s="39">
        <f t="shared" si="21"/>
        <v>92.857142857142861</v>
      </c>
      <c r="F63" s="40" t="s">
        <v>11</v>
      </c>
      <c r="G63" s="40" t="s">
        <v>11</v>
      </c>
      <c r="H63" s="41" t="s">
        <v>11</v>
      </c>
      <c r="I63" s="40" t="s">
        <v>11</v>
      </c>
      <c r="J63" s="40" t="s">
        <v>11</v>
      </c>
      <c r="K63" s="41" t="s">
        <v>11</v>
      </c>
      <c r="L63" s="154"/>
      <c r="M63" s="154"/>
      <c r="N63" s="157"/>
    </row>
    <row r="64" spans="1:14" ht="24">
      <c r="A64" s="61" t="s">
        <v>89</v>
      </c>
      <c r="B64" s="62" t="s">
        <v>43</v>
      </c>
      <c r="C64" s="38">
        <v>45</v>
      </c>
      <c r="D64" s="38">
        <v>41</v>
      </c>
      <c r="E64" s="39">
        <f t="shared" si="21"/>
        <v>91.111111111111114</v>
      </c>
      <c r="F64" s="40" t="s">
        <v>11</v>
      </c>
      <c r="G64" s="40" t="s">
        <v>11</v>
      </c>
      <c r="H64" s="41" t="s">
        <v>11</v>
      </c>
      <c r="I64" s="40" t="s">
        <v>11</v>
      </c>
      <c r="J64" s="40" t="s">
        <v>11</v>
      </c>
      <c r="K64" s="41" t="s">
        <v>11</v>
      </c>
      <c r="L64" s="154"/>
      <c r="M64" s="154"/>
      <c r="N64" s="157"/>
    </row>
    <row r="65" spans="1:14" ht="24">
      <c r="A65" s="61" t="s">
        <v>49</v>
      </c>
      <c r="B65" s="62"/>
      <c r="C65" s="38"/>
      <c r="D65" s="38"/>
      <c r="E65" s="39"/>
      <c r="F65" s="40"/>
      <c r="G65" s="40"/>
      <c r="H65" s="41"/>
      <c r="I65" s="40"/>
      <c r="J65" s="40"/>
      <c r="K65" s="41"/>
      <c r="L65" s="154"/>
      <c r="M65" s="154"/>
      <c r="N65" s="157"/>
    </row>
    <row r="66" spans="1:14" ht="24">
      <c r="A66" s="96" t="s">
        <v>64</v>
      </c>
      <c r="B66" s="62" t="s">
        <v>40</v>
      </c>
      <c r="C66" s="38">
        <v>2597000</v>
      </c>
      <c r="D66" s="38">
        <v>467000</v>
      </c>
      <c r="E66" s="39">
        <f t="shared" si="21"/>
        <v>17.982287254524451</v>
      </c>
      <c r="F66" s="40" t="s">
        <v>11</v>
      </c>
      <c r="G66" s="40" t="s">
        <v>11</v>
      </c>
      <c r="H66" s="41" t="s">
        <v>11</v>
      </c>
      <c r="I66" s="40" t="s">
        <v>11</v>
      </c>
      <c r="J66" s="40" t="s">
        <v>11</v>
      </c>
      <c r="K66" s="41" t="s">
        <v>11</v>
      </c>
      <c r="L66" s="154"/>
      <c r="M66" s="154"/>
      <c r="N66" s="157"/>
    </row>
    <row r="67" spans="1:14" ht="24">
      <c r="A67" s="96" t="s">
        <v>50</v>
      </c>
      <c r="B67" s="62" t="s">
        <v>40</v>
      </c>
      <c r="C67" s="38">
        <v>2597000</v>
      </c>
      <c r="D67" s="38">
        <v>5000</v>
      </c>
      <c r="E67" s="39">
        <f t="shared" si="21"/>
        <v>0.19252984212552945</v>
      </c>
      <c r="F67" s="40" t="s">
        <v>11</v>
      </c>
      <c r="G67" s="40" t="s">
        <v>11</v>
      </c>
      <c r="H67" s="41" t="s">
        <v>11</v>
      </c>
      <c r="I67" s="40" t="s">
        <v>11</v>
      </c>
      <c r="J67" s="40" t="s">
        <v>11</v>
      </c>
      <c r="K67" s="41" t="s">
        <v>11</v>
      </c>
      <c r="L67" s="154"/>
      <c r="M67" s="154"/>
      <c r="N67" s="157"/>
    </row>
    <row r="68" spans="1:14" ht="24">
      <c r="A68" s="96" t="s">
        <v>51</v>
      </c>
      <c r="B68" s="62" t="s">
        <v>20</v>
      </c>
      <c r="C68" s="38">
        <v>160</v>
      </c>
      <c r="D68" s="38">
        <v>0</v>
      </c>
      <c r="E68" s="39">
        <f t="shared" si="21"/>
        <v>0</v>
      </c>
      <c r="F68" s="40" t="s">
        <v>11</v>
      </c>
      <c r="G68" s="40" t="s">
        <v>11</v>
      </c>
      <c r="H68" s="41" t="s">
        <v>11</v>
      </c>
      <c r="I68" s="40" t="s">
        <v>11</v>
      </c>
      <c r="J68" s="40" t="s">
        <v>11</v>
      </c>
      <c r="K68" s="41" t="s">
        <v>11</v>
      </c>
      <c r="L68" s="154"/>
      <c r="M68" s="154"/>
      <c r="N68" s="157"/>
    </row>
    <row r="69" spans="1:14" ht="24">
      <c r="A69" s="58" t="s">
        <v>52</v>
      </c>
      <c r="B69" s="37" t="s">
        <v>20</v>
      </c>
      <c r="C69" s="38">
        <v>1200</v>
      </c>
      <c r="D69" s="38">
        <v>980</v>
      </c>
      <c r="E69" s="39">
        <f t="shared" si="21"/>
        <v>81.666666666666671</v>
      </c>
      <c r="F69" s="40" t="s">
        <v>11</v>
      </c>
      <c r="G69" s="40" t="s">
        <v>11</v>
      </c>
      <c r="H69" s="41" t="s">
        <v>11</v>
      </c>
      <c r="I69" s="40" t="s">
        <v>11</v>
      </c>
      <c r="J69" s="40" t="s">
        <v>11</v>
      </c>
      <c r="K69" s="41" t="s">
        <v>11</v>
      </c>
      <c r="L69" s="154"/>
      <c r="M69" s="154"/>
      <c r="N69" s="157"/>
    </row>
    <row r="70" spans="1:14" ht="180" customHeight="1">
      <c r="A70" s="89"/>
      <c r="B70" s="90"/>
      <c r="C70" s="91"/>
      <c r="D70" s="91"/>
      <c r="E70" s="92"/>
      <c r="F70" s="93"/>
      <c r="G70" s="93"/>
      <c r="H70" s="94"/>
      <c r="I70" s="93"/>
      <c r="J70" s="93"/>
      <c r="K70" s="95"/>
      <c r="L70" s="59"/>
      <c r="M70" s="59"/>
      <c r="N70" s="158"/>
    </row>
    <row r="71" spans="1:14" ht="21" customHeight="1">
      <c r="A71" s="25" t="s">
        <v>71</v>
      </c>
      <c r="B71" s="26" t="s">
        <v>20</v>
      </c>
      <c r="C71" s="27">
        <f>C73</f>
        <v>400</v>
      </c>
      <c r="D71" s="27">
        <f>D73</f>
        <v>366</v>
      </c>
      <c r="E71" s="28">
        <f t="shared" ref="E71:E75" si="22">(D71*100)/C71</f>
        <v>91.5</v>
      </c>
      <c r="F71" s="29">
        <v>32950500</v>
      </c>
      <c r="G71" s="29">
        <v>9019048.2599999998</v>
      </c>
      <c r="H71" s="28">
        <f t="shared" ref="H71" si="23">G71/F71*100</f>
        <v>27.371506532526062</v>
      </c>
      <c r="I71" s="29">
        <v>7048500</v>
      </c>
      <c r="J71" s="29">
        <v>1193551</v>
      </c>
      <c r="K71" s="28">
        <f t="shared" ref="K71" si="24">J71/I71*100</f>
        <v>16.933404270412144</v>
      </c>
      <c r="L71" s="153" t="s">
        <v>81</v>
      </c>
      <c r="M71" s="153" t="s">
        <v>82</v>
      </c>
      <c r="N71" s="156" t="s">
        <v>207</v>
      </c>
    </row>
    <row r="72" spans="1:14" ht="24">
      <c r="A72" s="36" t="s">
        <v>13</v>
      </c>
      <c r="B72" s="37" t="s">
        <v>11</v>
      </c>
      <c r="C72" s="38" t="s">
        <v>11</v>
      </c>
      <c r="D72" s="38" t="s">
        <v>11</v>
      </c>
      <c r="E72" s="39" t="s">
        <v>11</v>
      </c>
      <c r="F72" s="40" t="s">
        <v>11</v>
      </c>
      <c r="G72" s="40" t="s">
        <v>11</v>
      </c>
      <c r="H72" s="41" t="s">
        <v>11</v>
      </c>
      <c r="I72" s="40" t="s">
        <v>11</v>
      </c>
      <c r="J72" s="40" t="s">
        <v>11</v>
      </c>
      <c r="K72" s="41" t="s">
        <v>11</v>
      </c>
      <c r="L72" s="154"/>
      <c r="M72" s="154"/>
      <c r="N72" s="157"/>
    </row>
    <row r="73" spans="1:14" ht="24">
      <c r="A73" s="58" t="s">
        <v>150</v>
      </c>
      <c r="B73" s="37" t="s">
        <v>20</v>
      </c>
      <c r="C73" s="38">
        <v>400</v>
      </c>
      <c r="D73" s="38">
        <v>366</v>
      </c>
      <c r="E73" s="39">
        <f t="shared" si="22"/>
        <v>91.5</v>
      </c>
      <c r="F73" s="40" t="s">
        <v>11</v>
      </c>
      <c r="G73" s="40" t="s">
        <v>11</v>
      </c>
      <c r="H73" s="41" t="s">
        <v>11</v>
      </c>
      <c r="I73" s="40" t="s">
        <v>11</v>
      </c>
      <c r="J73" s="40" t="s">
        <v>11</v>
      </c>
      <c r="K73" s="41" t="s">
        <v>11</v>
      </c>
      <c r="L73" s="154"/>
      <c r="M73" s="154"/>
      <c r="N73" s="157"/>
    </row>
    <row r="74" spans="1:14" ht="24">
      <c r="A74" s="61" t="s">
        <v>90</v>
      </c>
      <c r="B74" s="62" t="s">
        <v>20</v>
      </c>
      <c r="C74" s="38">
        <v>370</v>
      </c>
      <c r="D74" s="38">
        <v>346</v>
      </c>
      <c r="E74" s="39">
        <f t="shared" si="22"/>
        <v>93.513513513513516</v>
      </c>
      <c r="F74" s="40" t="s">
        <v>11</v>
      </c>
      <c r="G74" s="40" t="s">
        <v>11</v>
      </c>
      <c r="H74" s="41" t="s">
        <v>11</v>
      </c>
      <c r="I74" s="40" t="s">
        <v>11</v>
      </c>
      <c r="J74" s="40" t="s">
        <v>11</v>
      </c>
      <c r="K74" s="41" t="s">
        <v>11</v>
      </c>
      <c r="L74" s="154"/>
      <c r="M74" s="154"/>
      <c r="N74" s="157"/>
    </row>
    <row r="75" spans="1:14" ht="24">
      <c r="A75" s="61" t="s">
        <v>91</v>
      </c>
      <c r="B75" s="62" t="s">
        <v>20</v>
      </c>
      <c r="C75" s="38">
        <v>30</v>
      </c>
      <c r="D75" s="38">
        <v>20</v>
      </c>
      <c r="E75" s="39">
        <f t="shared" si="22"/>
        <v>66.666666666666671</v>
      </c>
      <c r="F75" s="40" t="s">
        <v>11</v>
      </c>
      <c r="G75" s="40" t="s">
        <v>11</v>
      </c>
      <c r="H75" s="41" t="s">
        <v>11</v>
      </c>
      <c r="I75" s="40" t="s">
        <v>11</v>
      </c>
      <c r="J75" s="40" t="s">
        <v>11</v>
      </c>
      <c r="K75" s="41" t="s">
        <v>11</v>
      </c>
      <c r="L75" s="154"/>
      <c r="M75" s="154"/>
      <c r="N75" s="157"/>
    </row>
    <row r="76" spans="1:14" ht="409.5" customHeight="1">
      <c r="A76" s="89"/>
      <c r="B76" s="90"/>
      <c r="C76" s="91"/>
      <c r="D76" s="91"/>
      <c r="E76" s="92"/>
      <c r="F76" s="93"/>
      <c r="G76" s="93"/>
      <c r="H76" s="94"/>
      <c r="I76" s="93"/>
      <c r="J76" s="93"/>
      <c r="K76" s="95"/>
      <c r="L76" s="59"/>
      <c r="M76" s="59"/>
      <c r="N76" s="158"/>
    </row>
    <row r="77" spans="1:14" s="2" customFormat="1" ht="48">
      <c r="A77" s="19" t="s">
        <v>31</v>
      </c>
      <c r="B77" s="9"/>
      <c r="C77" s="20" t="s">
        <v>11</v>
      </c>
      <c r="D77" s="20" t="s">
        <v>11</v>
      </c>
      <c r="E77" s="21" t="s">
        <v>11</v>
      </c>
      <c r="F77" s="97">
        <f>SUM(F78)</f>
        <v>4016600</v>
      </c>
      <c r="G77" s="97">
        <f>SUM(G78)</f>
        <v>1276878.1100000001</v>
      </c>
      <c r="H77" s="97">
        <f>G77/F77*100</f>
        <v>31.790024149778422</v>
      </c>
      <c r="I77" s="97">
        <f t="shared" ref="I77:J77" si="25">SUM(I78)</f>
        <v>669700</v>
      </c>
      <c r="J77" s="97">
        <f t="shared" si="25"/>
        <v>165297.64000000001</v>
      </c>
      <c r="K77" s="97">
        <f>J77/I77*100</f>
        <v>24.682341346871738</v>
      </c>
      <c r="L77" s="98"/>
      <c r="M77" s="98"/>
      <c r="N77" s="98"/>
    </row>
    <row r="78" spans="1:14" ht="21" customHeight="1">
      <c r="A78" s="25" t="s">
        <v>72</v>
      </c>
      <c r="B78" s="26" t="s">
        <v>20</v>
      </c>
      <c r="C78" s="27">
        <f>C80</f>
        <v>800</v>
      </c>
      <c r="D78" s="27">
        <f>D80</f>
        <v>800</v>
      </c>
      <c r="E78" s="28">
        <f t="shared" ref="E78:E80" si="26">(D78*100)/C78</f>
        <v>100</v>
      </c>
      <c r="F78" s="99">
        <v>4016600</v>
      </c>
      <c r="G78" s="99">
        <v>1276878.1100000001</v>
      </c>
      <c r="H78" s="99">
        <f t="shared" ref="H78" si="27">G78/F78*100</f>
        <v>31.790024149778422</v>
      </c>
      <c r="I78" s="99">
        <v>669700</v>
      </c>
      <c r="J78" s="99">
        <v>165297.64000000001</v>
      </c>
      <c r="K78" s="99">
        <f t="shared" ref="K78" si="28">J78/I78*100</f>
        <v>24.682341346871738</v>
      </c>
      <c r="L78" s="153" t="s">
        <v>81</v>
      </c>
      <c r="M78" s="153" t="s">
        <v>82</v>
      </c>
      <c r="N78" s="157" t="s">
        <v>208</v>
      </c>
    </row>
    <row r="79" spans="1:14" ht="24">
      <c r="A79" s="36" t="s">
        <v>13</v>
      </c>
      <c r="B79" s="37" t="s">
        <v>11</v>
      </c>
      <c r="C79" s="38" t="s">
        <v>11</v>
      </c>
      <c r="D79" s="38" t="s">
        <v>11</v>
      </c>
      <c r="E79" s="39" t="s">
        <v>11</v>
      </c>
      <c r="F79" s="40" t="s">
        <v>11</v>
      </c>
      <c r="G79" s="40" t="s">
        <v>11</v>
      </c>
      <c r="H79" s="41" t="s">
        <v>11</v>
      </c>
      <c r="I79" s="40" t="s">
        <v>11</v>
      </c>
      <c r="J79" s="40" t="s">
        <v>11</v>
      </c>
      <c r="K79" s="41" t="s">
        <v>11</v>
      </c>
      <c r="L79" s="154"/>
      <c r="M79" s="154"/>
      <c r="N79" s="157"/>
    </row>
    <row r="80" spans="1:14" ht="24">
      <c r="A80" s="58" t="s">
        <v>152</v>
      </c>
      <c r="B80" s="37" t="s">
        <v>20</v>
      </c>
      <c r="C80" s="38">
        <v>800</v>
      </c>
      <c r="D80" s="38">
        <v>800</v>
      </c>
      <c r="E80" s="39">
        <f t="shared" si="26"/>
        <v>100</v>
      </c>
      <c r="F80" s="40" t="s">
        <v>11</v>
      </c>
      <c r="G80" s="40" t="s">
        <v>11</v>
      </c>
      <c r="H80" s="41" t="s">
        <v>11</v>
      </c>
      <c r="I80" s="40" t="s">
        <v>11</v>
      </c>
      <c r="J80" s="40" t="s">
        <v>11</v>
      </c>
      <c r="K80" s="41" t="s">
        <v>11</v>
      </c>
      <c r="L80" s="154"/>
      <c r="M80" s="154"/>
      <c r="N80" s="157"/>
    </row>
    <row r="81" spans="1:14" ht="296.25" customHeight="1">
      <c r="A81" s="89"/>
      <c r="B81" s="90"/>
      <c r="C81" s="91"/>
      <c r="D81" s="91"/>
      <c r="E81" s="92"/>
      <c r="F81" s="93"/>
      <c r="G81" s="93"/>
      <c r="H81" s="94"/>
      <c r="I81" s="93"/>
      <c r="J81" s="93"/>
      <c r="K81" s="95"/>
      <c r="L81" s="59"/>
      <c r="M81" s="59"/>
      <c r="N81" s="158"/>
    </row>
    <row r="82" spans="1:14" s="2" customFormat="1" ht="48">
      <c r="A82" s="19" t="s">
        <v>32</v>
      </c>
      <c r="B82" s="9" t="s">
        <v>186</v>
      </c>
      <c r="C82" s="20" t="s">
        <v>11</v>
      </c>
      <c r="D82" s="20" t="s">
        <v>11</v>
      </c>
      <c r="E82" s="21" t="s">
        <v>11</v>
      </c>
      <c r="F82" s="22">
        <f>SUM(F83)</f>
        <v>8276400</v>
      </c>
      <c r="G82" s="22">
        <f>SUM(G83)</f>
        <v>3079148.39</v>
      </c>
      <c r="H82" s="21">
        <f>G82/F82*100</f>
        <v>37.203958121888746</v>
      </c>
      <c r="I82" s="22">
        <f t="shared" ref="I82:J82" si="29">SUM(I83)</f>
        <v>12253000</v>
      </c>
      <c r="J82" s="22">
        <f t="shared" si="29"/>
        <v>8038473.4500000002</v>
      </c>
      <c r="K82" s="21">
        <f>J82/I82*100</f>
        <v>65.604125112217417</v>
      </c>
      <c r="L82" s="60"/>
      <c r="M82" s="60"/>
      <c r="N82" s="19"/>
    </row>
    <row r="83" spans="1:14" ht="30" customHeight="1">
      <c r="A83" s="25" t="s">
        <v>73</v>
      </c>
      <c r="B83" s="26" t="s">
        <v>20</v>
      </c>
      <c r="C83" s="27">
        <f>C85</f>
        <v>1000</v>
      </c>
      <c r="D83" s="27">
        <f>D85</f>
        <v>880</v>
      </c>
      <c r="E83" s="28">
        <f>E85</f>
        <v>88</v>
      </c>
      <c r="F83" s="29">
        <v>8276400</v>
      </c>
      <c r="G83" s="29">
        <v>3079148.39</v>
      </c>
      <c r="H83" s="28">
        <f>G83/F83*100</f>
        <v>37.203958121888746</v>
      </c>
      <c r="I83" s="29">
        <v>12253000</v>
      </c>
      <c r="J83" s="29">
        <v>8038473.4500000002</v>
      </c>
      <c r="K83" s="28">
        <f>J83/I83*100</f>
        <v>65.604125112217417</v>
      </c>
      <c r="L83" s="153" t="s">
        <v>81</v>
      </c>
      <c r="M83" s="153" t="s">
        <v>82</v>
      </c>
      <c r="N83" s="156" t="s">
        <v>209</v>
      </c>
    </row>
    <row r="84" spans="1:14" ht="24">
      <c r="A84" s="36" t="s">
        <v>13</v>
      </c>
      <c r="B84" s="37"/>
      <c r="C84" s="38" t="s">
        <v>11</v>
      </c>
      <c r="D84" s="38" t="s">
        <v>11</v>
      </c>
      <c r="E84" s="39" t="s">
        <v>11</v>
      </c>
      <c r="F84" s="40" t="s">
        <v>11</v>
      </c>
      <c r="G84" s="40" t="s">
        <v>11</v>
      </c>
      <c r="H84" s="41" t="s">
        <v>11</v>
      </c>
      <c r="I84" s="40" t="s">
        <v>11</v>
      </c>
      <c r="J84" s="40" t="s">
        <v>11</v>
      </c>
      <c r="K84" s="41" t="s">
        <v>11</v>
      </c>
      <c r="L84" s="154"/>
      <c r="M84" s="154"/>
      <c r="N84" s="157"/>
    </row>
    <row r="85" spans="1:14" ht="24">
      <c r="A85" s="58" t="s">
        <v>150</v>
      </c>
      <c r="B85" s="37" t="s">
        <v>20</v>
      </c>
      <c r="C85" s="38">
        <v>1000</v>
      </c>
      <c r="D85" s="38">
        <v>880</v>
      </c>
      <c r="E85" s="39">
        <f t="shared" ref="E85:E86" si="30">(D85*100)/C85</f>
        <v>88</v>
      </c>
      <c r="F85" s="40" t="s">
        <v>11</v>
      </c>
      <c r="G85" s="40" t="s">
        <v>11</v>
      </c>
      <c r="H85" s="41" t="s">
        <v>11</v>
      </c>
      <c r="I85" s="40" t="s">
        <v>11</v>
      </c>
      <c r="J85" s="40" t="s">
        <v>11</v>
      </c>
      <c r="K85" s="41" t="s">
        <v>11</v>
      </c>
      <c r="L85" s="154"/>
      <c r="M85" s="154"/>
      <c r="N85" s="157"/>
    </row>
    <row r="86" spans="1:14" ht="24">
      <c r="A86" s="58" t="s">
        <v>151</v>
      </c>
      <c r="B86" s="37" t="s">
        <v>20</v>
      </c>
      <c r="C86" s="38">
        <v>1000</v>
      </c>
      <c r="D86" s="38">
        <v>470</v>
      </c>
      <c r="E86" s="39">
        <f t="shared" si="30"/>
        <v>47</v>
      </c>
      <c r="F86" s="40" t="s">
        <v>11</v>
      </c>
      <c r="G86" s="40" t="s">
        <v>11</v>
      </c>
      <c r="H86" s="41" t="s">
        <v>11</v>
      </c>
      <c r="I86" s="40" t="s">
        <v>11</v>
      </c>
      <c r="J86" s="40" t="s">
        <v>11</v>
      </c>
      <c r="K86" s="41" t="s">
        <v>11</v>
      </c>
      <c r="L86" s="154"/>
      <c r="M86" s="154"/>
      <c r="N86" s="157"/>
    </row>
    <row r="87" spans="1:14" ht="381" customHeight="1">
      <c r="A87" s="89"/>
      <c r="B87" s="90"/>
      <c r="C87" s="91"/>
      <c r="D87" s="91"/>
      <c r="E87" s="92"/>
      <c r="F87" s="93"/>
      <c r="G87" s="93"/>
      <c r="H87" s="94"/>
      <c r="I87" s="93"/>
      <c r="J87" s="93"/>
      <c r="K87" s="95"/>
      <c r="L87" s="59"/>
      <c r="M87" s="59"/>
      <c r="N87" s="158"/>
    </row>
    <row r="88" spans="1:14" s="2" customFormat="1" ht="48">
      <c r="A88" s="19" t="s">
        <v>34</v>
      </c>
      <c r="B88" s="9"/>
      <c r="C88" s="20" t="s">
        <v>11</v>
      </c>
      <c r="D88" s="20" t="s">
        <v>11</v>
      </c>
      <c r="E88" s="21" t="s">
        <v>11</v>
      </c>
      <c r="F88" s="22">
        <f>SUM(F89,F93,F98,F103,F108,F131,F148,F168)</f>
        <v>142036800</v>
      </c>
      <c r="G88" s="22">
        <f>SUM(G89,G93,G98,G103,G108,G131,G148,G168)</f>
        <v>71789939.060000002</v>
      </c>
      <c r="H88" s="21">
        <f>G88/F88*100</f>
        <v>50.543196594122087</v>
      </c>
      <c r="I88" s="22">
        <f>SUM(I89,I93,I98,I103,I108,I131,I148,I168)</f>
        <v>152399597</v>
      </c>
      <c r="J88" s="22">
        <f>SUM(J89,J93,J98,J103,J108,J131,J148,J168)</f>
        <v>49175278.789999999</v>
      </c>
      <c r="K88" s="21">
        <f>J88/I88*100</f>
        <v>32.267328626859822</v>
      </c>
      <c r="L88" s="60"/>
      <c r="M88" s="60"/>
      <c r="N88" s="19"/>
    </row>
    <row r="89" spans="1:14" ht="21" customHeight="1">
      <c r="A89" s="100" t="s">
        <v>74</v>
      </c>
      <c r="B89" s="26" t="str">
        <f>B91</f>
        <v>ไร่</v>
      </c>
      <c r="C89" s="27">
        <f t="shared" ref="C89:E89" si="31">C91</f>
        <v>350000</v>
      </c>
      <c r="D89" s="27">
        <f t="shared" si="31"/>
        <v>145753.39000000001</v>
      </c>
      <c r="E89" s="28">
        <f t="shared" si="31"/>
        <v>41.643825714285718</v>
      </c>
      <c r="F89" s="29">
        <v>8198600</v>
      </c>
      <c r="G89" s="29">
        <v>3519686.68</v>
      </c>
      <c r="H89" s="28">
        <f t="shared" ref="H89" si="32">G89/F89*100</f>
        <v>42.930337862561899</v>
      </c>
      <c r="I89" s="29">
        <v>18828247</v>
      </c>
      <c r="J89" s="29">
        <v>9825216.3800000008</v>
      </c>
      <c r="K89" s="28">
        <f t="shared" ref="K89" si="33">J89/I89*100</f>
        <v>52.183383721277934</v>
      </c>
      <c r="L89" s="154" t="s">
        <v>81</v>
      </c>
      <c r="M89" s="154" t="s">
        <v>82</v>
      </c>
      <c r="N89" s="156" t="s">
        <v>210</v>
      </c>
    </row>
    <row r="90" spans="1:14" ht="24">
      <c r="A90" s="36" t="s">
        <v>13</v>
      </c>
      <c r="B90" s="37" t="s">
        <v>11</v>
      </c>
      <c r="C90" s="38" t="s">
        <v>11</v>
      </c>
      <c r="D90" s="38" t="s">
        <v>11</v>
      </c>
      <c r="E90" s="39" t="s">
        <v>11</v>
      </c>
      <c r="F90" s="40" t="s">
        <v>11</v>
      </c>
      <c r="G90" s="40" t="s">
        <v>11</v>
      </c>
      <c r="H90" s="41" t="s">
        <v>11</v>
      </c>
      <c r="I90" s="40" t="s">
        <v>11</v>
      </c>
      <c r="J90" s="40" t="s">
        <v>11</v>
      </c>
      <c r="K90" s="41" t="s">
        <v>11</v>
      </c>
      <c r="L90" s="154"/>
      <c r="M90" s="154"/>
      <c r="N90" s="157"/>
    </row>
    <row r="91" spans="1:14" ht="48">
      <c r="A91" s="61" t="s">
        <v>149</v>
      </c>
      <c r="B91" s="62" t="s">
        <v>19</v>
      </c>
      <c r="C91" s="38">
        <v>350000</v>
      </c>
      <c r="D91" s="38">
        <v>145753.39000000001</v>
      </c>
      <c r="E91" s="39">
        <f t="shared" ref="E91:E93" si="34">(D91*100)/C91</f>
        <v>41.643825714285718</v>
      </c>
      <c r="F91" s="40" t="s">
        <v>11</v>
      </c>
      <c r="G91" s="40" t="s">
        <v>11</v>
      </c>
      <c r="H91" s="41" t="s">
        <v>11</v>
      </c>
      <c r="I91" s="40" t="s">
        <v>11</v>
      </c>
      <c r="J91" s="40" t="s">
        <v>11</v>
      </c>
      <c r="K91" s="41" t="s">
        <v>11</v>
      </c>
      <c r="L91" s="154"/>
      <c r="M91" s="154"/>
      <c r="N91" s="157"/>
    </row>
    <row r="92" spans="1:14" ht="178.5" customHeight="1">
      <c r="A92" s="84"/>
      <c r="B92" s="85"/>
      <c r="C92" s="65"/>
      <c r="D92" s="65"/>
      <c r="E92" s="66"/>
      <c r="F92" s="67"/>
      <c r="G92" s="67"/>
      <c r="H92" s="68"/>
      <c r="I92" s="67"/>
      <c r="J92" s="67"/>
      <c r="K92" s="69"/>
      <c r="L92" s="34"/>
      <c r="M92" s="34"/>
      <c r="N92" s="157"/>
    </row>
    <row r="93" spans="1:14" ht="42" customHeight="1">
      <c r="A93" s="25" t="s">
        <v>75</v>
      </c>
      <c r="B93" s="26" t="str">
        <f>B95</f>
        <v>ไร่</v>
      </c>
      <c r="C93" s="27">
        <f>SUM(C95:C96)</f>
        <v>3350000</v>
      </c>
      <c r="D93" s="27">
        <f>SUM(D95:D96)</f>
        <v>2533968</v>
      </c>
      <c r="E93" s="28">
        <f t="shared" si="34"/>
        <v>75.640835820895518</v>
      </c>
      <c r="F93" s="101">
        <v>0</v>
      </c>
      <c r="G93" s="101">
        <v>0</v>
      </c>
      <c r="H93" s="28">
        <v>0</v>
      </c>
      <c r="I93" s="29">
        <v>3362500</v>
      </c>
      <c r="J93" s="29">
        <v>1443653.3</v>
      </c>
      <c r="K93" s="28">
        <f>J93/I93*100</f>
        <v>42.933927137546469</v>
      </c>
      <c r="L93" s="153" t="s">
        <v>81</v>
      </c>
      <c r="M93" s="153" t="s">
        <v>82</v>
      </c>
      <c r="N93" s="156" t="s">
        <v>211</v>
      </c>
    </row>
    <row r="94" spans="1:14" ht="24">
      <c r="A94" s="36" t="s">
        <v>13</v>
      </c>
      <c r="B94" s="37" t="s">
        <v>11</v>
      </c>
      <c r="C94" s="38" t="s">
        <v>11</v>
      </c>
      <c r="D94" s="38" t="s">
        <v>11</v>
      </c>
      <c r="E94" s="39" t="s">
        <v>11</v>
      </c>
      <c r="F94" s="40" t="s">
        <v>11</v>
      </c>
      <c r="G94" s="40" t="s">
        <v>11</v>
      </c>
      <c r="H94" s="41" t="s">
        <v>11</v>
      </c>
      <c r="I94" s="40" t="s">
        <v>11</v>
      </c>
      <c r="J94" s="40" t="s">
        <v>11</v>
      </c>
      <c r="K94" s="41" t="s">
        <v>11</v>
      </c>
      <c r="L94" s="154"/>
      <c r="M94" s="154"/>
      <c r="N94" s="157"/>
    </row>
    <row r="95" spans="1:14" ht="24">
      <c r="A95" s="58" t="s">
        <v>147</v>
      </c>
      <c r="B95" s="37" t="s">
        <v>19</v>
      </c>
      <c r="C95" s="38">
        <v>2350000</v>
      </c>
      <c r="D95" s="38">
        <v>1886719</v>
      </c>
      <c r="E95" s="39">
        <f t="shared" ref="E95:E96" si="35">(D95*100)/C95</f>
        <v>80.285914893617019</v>
      </c>
      <c r="F95" s="40" t="s">
        <v>11</v>
      </c>
      <c r="G95" s="40" t="s">
        <v>11</v>
      </c>
      <c r="H95" s="41" t="s">
        <v>11</v>
      </c>
      <c r="I95" s="40" t="s">
        <v>11</v>
      </c>
      <c r="J95" s="40" t="s">
        <v>11</v>
      </c>
      <c r="K95" s="41" t="s">
        <v>11</v>
      </c>
      <c r="L95" s="154"/>
      <c r="M95" s="154"/>
      <c r="N95" s="157"/>
    </row>
    <row r="96" spans="1:14" ht="24">
      <c r="A96" s="58" t="s">
        <v>148</v>
      </c>
      <c r="B96" s="37" t="s">
        <v>19</v>
      </c>
      <c r="C96" s="38">
        <v>1000000</v>
      </c>
      <c r="D96" s="38">
        <v>647249</v>
      </c>
      <c r="E96" s="39">
        <f t="shared" si="35"/>
        <v>64.724900000000005</v>
      </c>
      <c r="F96" s="40" t="s">
        <v>11</v>
      </c>
      <c r="G96" s="40" t="s">
        <v>11</v>
      </c>
      <c r="H96" s="41" t="s">
        <v>11</v>
      </c>
      <c r="I96" s="40" t="s">
        <v>11</v>
      </c>
      <c r="J96" s="40" t="s">
        <v>11</v>
      </c>
      <c r="K96" s="41" t="s">
        <v>11</v>
      </c>
      <c r="L96" s="154"/>
      <c r="M96" s="154"/>
      <c r="N96" s="157"/>
    </row>
    <row r="97" spans="1:14" ht="127.5" customHeight="1">
      <c r="A97" s="89"/>
      <c r="B97" s="90"/>
      <c r="C97" s="91"/>
      <c r="D97" s="91"/>
      <c r="E97" s="92"/>
      <c r="F97" s="93"/>
      <c r="G97" s="93"/>
      <c r="H97" s="94"/>
      <c r="I97" s="93"/>
      <c r="J97" s="93"/>
      <c r="K97" s="95"/>
      <c r="L97" s="59"/>
      <c r="M97" s="59"/>
      <c r="N97" s="158"/>
    </row>
    <row r="98" spans="1:14" ht="24">
      <c r="A98" s="25" t="s">
        <v>76</v>
      </c>
      <c r="B98" s="26" t="s">
        <v>20</v>
      </c>
      <c r="C98" s="27">
        <f>C100</f>
        <v>300000</v>
      </c>
      <c r="D98" s="27">
        <f>D100</f>
        <v>310091</v>
      </c>
      <c r="E98" s="28">
        <f t="shared" ref="E98:E101" si="36">(D98*100)/C98</f>
        <v>103.36366666666666</v>
      </c>
      <c r="F98" s="29">
        <v>20717100</v>
      </c>
      <c r="G98" s="29">
        <v>9007553.2300000004</v>
      </c>
      <c r="H98" s="28">
        <f t="shared" ref="H98" si="37">G98/F98*100</f>
        <v>43.47883260688031</v>
      </c>
      <c r="I98" s="101">
        <v>0</v>
      </c>
      <c r="J98" s="101">
        <v>0</v>
      </c>
      <c r="K98" s="28">
        <v>0</v>
      </c>
      <c r="L98" s="153" t="s">
        <v>81</v>
      </c>
      <c r="M98" s="153" t="s">
        <v>82</v>
      </c>
      <c r="N98" s="156" t="s">
        <v>212</v>
      </c>
    </row>
    <row r="99" spans="1:14" ht="24">
      <c r="A99" s="36" t="s">
        <v>13</v>
      </c>
      <c r="B99" s="37" t="s">
        <v>11</v>
      </c>
      <c r="C99" s="38" t="s">
        <v>11</v>
      </c>
      <c r="D99" s="38" t="s">
        <v>11</v>
      </c>
      <c r="E99" s="39" t="s">
        <v>11</v>
      </c>
      <c r="F99" s="40" t="s">
        <v>11</v>
      </c>
      <c r="G99" s="40" t="s">
        <v>11</v>
      </c>
      <c r="H99" s="41" t="s">
        <v>11</v>
      </c>
      <c r="I99" s="40" t="s">
        <v>11</v>
      </c>
      <c r="J99" s="40" t="s">
        <v>11</v>
      </c>
      <c r="K99" s="41" t="s">
        <v>11</v>
      </c>
      <c r="L99" s="154"/>
      <c r="M99" s="154"/>
      <c r="N99" s="157"/>
    </row>
    <row r="100" spans="1:14" ht="24">
      <c r="A100" s="58" t="s">
        <v>145</v>
      </c>
      <c r="B100" s="37" t="s">
        <v>20</v>
      </c>
      <c r="C100" s="38">
        <v>300000</v>
      </c>
      <c r="D100" s="38">
        <v>310091</v>
      </c>
      <c r="E100" s="39">
        <f t="shared" si="36"/>
        <v>103.36366666666666</v>
      </c>
      <c r="F100" s="40" t="s">
        <v>11</v>
      </c>
      <c r="G100" s="40" t="s">
        <v>11</v>
      </c>
      <c r="H100" s="41" t="s">
        <v>11</v>
      </c>
      <c r="I100" s="40" t="s">
        <v>11</v>
      </c>
      <c r="J100" s="40" t="s">
        <v>11</v>
      </c>
      <c r="K100" s="41" t="s">
        <v>11</v>
      </c>
      <c r="L100" s="154"/>
      <c r="M100" s="154"/>
      <c r="N100" s="157"/>
    </row>
    <row r="101" spans="1:14" ht="24">
      <c r="A101" s="58" t="s">
        <v>146</v>
      </c>
      <c r="B101" s="37" t="s">
        <v>35</v>
      </c>
      <c r="C101" s="38">
        <v>400</v>
      </c>
      <c r="D101" s="38">
        <v>300</v>
      </c>
      <c r="E101" s="39">
        <f t="shared" si="36"/>
        <v>75</v>
      </c>
      <c r="F101" s="40" t="s">
        <v>11</v>
      </c>
      <c r="G101" s="40" t="s">
        <v>11</v>
      </c>
      <c r="H101" s="41" t="s">
        <v>11</v>
      </c>
      <c r="I101" s="40" t="s">
        <v>11</v>
      </c>
      <c r="J101" s="40" t="s">
        <v>11</v>
      </c>
      <c r="K101" s="41" t="s">
        <v>11</v>
      </c>
      <c r="L101" s="154"/>
      <c r="M101" s="154"/>
      <c r="N101" s="157"/>
    </row>
    <row r="102" spans="1:14" ht="123.75" customHeight="1">
      <c r="A102" s="89"/>
      <c r="B102" s="90"/>
      <c r="C102" s="91"/>
      <c r="D102" s="91"/>
      <c r="E102" s="92"/>
      <c r="F102" s="93"/>
      <c r="G102" s="93"/>
      <c r="H102" s="94"/>
      <c r="I102" s="93"/>
      <c r="J102" s="93"/>
      <c r="K102" s="95"/>
      <c r="L102" s="59"/>
      <c r="M102" s="59"/>
      <c r="N102" s="158"/>
    </row>
    <row r="103" spans="1:14" ht="24">
      <c r="A103" s="25" t="s">
        <v>77</v>
      </c>
      <c r="B103" s="26" t="s">
        <v>19</v>
      </c>
      <c r="C103" s="27">
        <f>C106</f>
        <v>5000000</v>
      </c>
      <c r="D103" s="27">
        <f>D106</f>
        <v>3557547</v>
      </c>
      <c r="E103" s="28">
        <f t="shared" ref="E103:E105" si="38">(D103*100)/C103</f>
        <v>71.150940000000006</v>
      </c>
      <c r="F103" s="29">
        <v>12433200</v>
      </c>
      <c r="G103" s="29">
        <v>6477276.7800000003</v>
      </c>
      <c r="H103" s="28">
        <f t="shared" ref="H103" si="39">G103/F103*100</f>
        <v>52.096618569636135</v>
      </c>
      <c r="I103" s="29">
        <v>38315000</v>
      </c>
      <c r="J103" s="29">
        <v>12622462.869999999</v>
      </c>
      <c r="K103" s="28">
        <f>J103/I103*100</f>
        <v>32.943919796424375</v>
      </c>
      <c r="L103" s="153" t="s">
        <v>81</v>
      </c>
      <c r="M103" s="153" t="s">
        <v>82</v>
      </c>
      <c r="N103" s="156" t="s">
        <v>213</v>
      </c>
    </row>
    <row r="104" spans="1:14" ht="24">
      <c r="A104" s="36" t="s">
        <v>13</v>
      </c>
      <c r="B104" s="37" t="s">
        <v>11</v>
      </c>
      <c r="C104" s="38" t="s">
        <v>11</v>
      </c>
      <c r="D104" s="38" t="s">
        <v>11</v>
      </c>
      <c r="E104" s="39" t="s">
        <v>11</v>
      </c>
      <c r="F104" s="40" t="s">
        <v>11</v>
      </c>
      <c r="G104" s="40" t="s">
        <v>11</v>
      </c>
      <c r="H104" s="41" t="s">
        <v>11</v>
      </c>
      <c r="I104" s="40" t="s">
        <v>11</v>
      </c>
      <c r="J104" s="40" t="s">
        <v>11</v>
      </c>
      <c r="K104" s="41" t="s">
        <v>11</v>
      </c>
      <c r="L104" s="154"/>
      <c r="M104" s="154"/>
      <c r="N104" s="157"/>
    </row>
    <row r="105" spans="1:14" ht="24">
      <c r="A105" s="58" t="s">
        <v>143</v>
      </c>
      <c r="B105" s="37" t="s">
        <v>36</v>
      </c>
      <c r="C105" s="38">
        <v>60000</v>
      </c>
      <c r="D105" s="38">
        <v>37927</v>
      </c>
      <c r="E105" s="39">
        <f t="shared" si="38"/>
        <v>63.211666666666666</v>
      </c>
      <c r="F105" s="40" t="s">
        <v>11</v>
      </c>
      <c r="G105" s="40" t="s">
        <v>11</v>
      </c>
      <c r="H105" s="41" t="s">
        <v>11</v>
      </c>
      <c r="I105" s="40" t="s">
        <v>11</v>
      </c>
      <c r="J105" s="40" t="s">
        <v>11</v>
      </c>
      <c r="K105" s="41" t="s">
        <v>11</v>
      </c>
      <c r="L105" s="154"/>
      <c r="M105" s="154"/>
      <c r="N105" s="157"/>
    </row>
    <row r="106" spans="1:14" ht="48">
      <c r="A106" s="58" t="s">
        <v>144</v>
      </c>
      <c r="B106" s="37" t="s">
        <v>19</v>
      </c>
      <c r="C106" s="38">
        <v>5000000</v>
      </c>
      <c r="D106" s="38">
        <v>3557547</v>
      </c>
      <c r="E106" s="39">
        <f>(D106*100)/C106</f>
        <v>71.150940000000006</v>
      </c>
      <c r="F106" s="40" t="s">
        <v>11</v>
      </c>
      <c r="G106" s="40" t="s">
        <v>11</v>
      </c>
      <c r="H106" s="41" t="s">
        <v>11</v>
      </c>
      <c r="I106" s="40" t="s">
        <v>11</v>
      </c>
      <c r="J106" s="40" t="s">
        <v>11</v>
      </c>
      <c r="K106" s="41" t="s">
        <v>11</v>
      </c>
      <c r="L106" s="154"/>
      <c r="M106" s="154"/>
      <c r="N106" s="157"/>
    </row>
    <row r="107" spans="1:14" ht="222" customHeight="1">
      <c r="A107" s="89"/>
      <c r="B107" s="90"/>
      <c r="C107" s="91"/>
      <c r="D107" s="91"/>
      <c r="E107" s="92"/>
      <c r="F107" s="93"/>
      <c r="G107" s="93"/>
      <c r="H107" s="94"/>
      <c r="I107" s="93"/>
      <c r="J107" s="93"/>
      <c r="K107" s="95"/>
      <c r="L107" s="59"/>
      <c r="M107" s="59"/>
      <c r="N107" s="158"/>
    </row>
    <row r="108" spans="1:14" ht="21" customHeight="1">
      <c r="A108" s="25" t="s">
        <v>92</v>
      </c>
      <c r="B108" s="26" t="s">
        <v>20</v>
      </c>
      <c r="C108" s="27">
        <f>C113</f>
        <v>42000</v>
      </c>
      <c r="D108" s="27">
        <f>D113</f>
        <v>22461</v>
      </c>
      <c r="E108" s="28">
        <f t="shared" ref="E108" si="40">(D108*100)/C108</f>
        <v>53.478571428571428</v>
      </c>
      <c r="F108" s="29">
        <v>35708000</v>
      </c>
      <c r="G108" s="29">
        <v>24248840.98</v>
      </c>
      <c r="H108" s="28">
        <f t="shared" ref="H108" si="41">G108/F108*100</f>
        <v>67.908706676375047</v>
      </c>
      <c r="I108" s="29">
        <v>73433500</v>
      </c>
      <c r="J108" s="29">
        <v>20984515.309999999</v>
      </c>
      <c r="K108" s="28">
        <f t="shared" ref="K108" si="42">J108/I108*100</f>
        <v>28.576215637277265</v>
      </c>
      <c r="L108" s="153" t="s">
        <v>81</v>
      </c>
      <c r="M108" s="153" t="s">
        <v>82</v>
      </c>
      <c r="N108" s="156" t="s">
        <v>214</v>
      </c>
    </row>
    <row r="109" spans="1:14" ht="24">
      <c r="A109" s="36" t="s">
        <v>13</v>
      </c>
      <c r="B109" s="37" t="s">
        <v>11</v>
      </c>
      <c r="C109" s="38" t="s">
        <v>11</v>
      </c>
      <c r="D109" s="38" t="s">
        <v>11</v>
      </c>
      <c r="E109" s="39" t="s">
        <v>11</v>
      </c>
      <c r="F109" s="40" t="s">
        <v>11</v>
      </c>
      <c r="G109" s="40" t="s">
        <v>11</v>
      </c>
      <c r="H109" s="41" t="s">
        <v>11</v>
      </c>
      <c r="I109" s="40" t="s">
        <v>11</v>
      </c>
      <c r="J109" s="40" t="s">
        <v>11</v>
      </c>
      <c r="K109" s="41" t="s">
        <v>11</v>
      </c>
      <c r="L109" s="154"/>
      <c r="M109" s="154"/>
      <c r="N109" s="157"/>
    </row>
    <row r="110" spans="1:14" ht="24">
      <c r="A110" s="102" t="s">
        <v>168</v>
      </c>
      <c r="B110" s="37"/>
      <c r="C110" s="38"/>
      <c r="D110" s="38"/>
      <c r="E110" s="39"/>
      <c r="F110" s="40"/>
      <c r="G110" s="40"/>
      <c r="H110" s="41"/>
      <c r="I110" s="40"/>
      <c r="J110" s="40"/>
      <c r="K110" s="41"/>
      <c r="L110" s="154"/>
      <c r="M110" s="154"/>
      <c r="N110" s="157"/>
    </row>
    <row r="111" spans="1:14" ht="24">
      <c r="A111" s="96" t="s">
        <v>53</v>
      </c>
      <c r="B111" s="62" t="s">
        <v>19</v>
      </c>
      <c r="C111" s="38">
        <v>112385</v>
      </c>
      <c r="D111" s="38">
        <v>78387.142500000002</v>
      </c>
      <c r="E111" s="39">
        <f t="shared" ref="E111:E130" si="43">(D111*100)/C111</f>
        <v>69.74875873114739</v>
      </c>
      <c r="F111" s="40" t="s">
        <v>11</v>
      </c>
      <c r="G111" s="40" t="s">
        <v>11</v>
      </c>
      <c r="H111" s="41" t="s">
        <v>11</v>
      </c>
      <c r="I111" s="40" t="s">
        <v>11</v>
      </c>
      <c r="J111" s="40" t="s">
        <v>11</v>
      </c>
      <c r="K111" s="41" t="s">
        <v>11</v>
      </c>
      <c r="L111" s="154"/>
      <c r="M111" s="154"/>
      <c r="N111" s="157"/>
    </row>
    <row r="112" spans="1:14" ht="24">
      <c r="A112" s="96" t="s">
        <v>54</v>
      </c>
      <c r="B112" s="62" t="s">
        <v>20</v>
      </c>
      <c r="C112" s="38">
        <v>42000</v>
      </c>
      <c r="D112" s="38">
        <v>24200</v>
      </c>
      <c r="E112" s="39">
        <f t="shared" si="43"/>
        <v>57.61904761904762</v>
      </c>
      <c r="F112" s="40" t="s">
        <v>11</v>
      </c>
      <c r="G112" s="40" t="s">
        <v>11</v>
      </c>
      <c r="H112" s="41" t="s">
        <v>11</v>
      </c>
      <c r="I112" s="40" t="s">
        <v>11</v>
      </c>
      <c r="J112" s="40" t="s">
        <v>11</v>
      </c>
      <c r="K112" s="41" t="s">
        <v>11</v>
      </c>
      <c r="L112" s="154"/>
      <c r="M112" s="154"/>
      <c r="N112" s="157"/>
    </row>
    <row r="113" spans="1:14" ht="24">
      <c r="A113" s="103" t="s">
        <v>55</v>
      </c>
      <c r="B113" s="42" t="s">
        <v>20</v>
      </c>
      <c r="C113" s="43">
        <v>42000</v>
      </c>
      <c r="D113" s="43">
        <v>22461</v>
      </c>
      <c r="E113" s="44">
        <f t="shared" si="43"/>
        <v>53.478571428571428</v>
      </c>
      <c r="F113" s="45" t="s">
        <v>11</v>
      </c>
      <c r="G113" s="45" t="s">
        <v>11</v>
      </c>
      <c r="H113" s="46" t="s">
        <v>11</v>
      </c>
      <c r="I113" s="45" t="s">
        <v>11</v>
      </c>
      <c r="J113" s="45" t="s">
        <v>11</v>
      </c>
      <c r="K113" s="46" t="s">
        <v>11</v>
      </c>
      <c r="L113" s="154"/>
      <c r="M113" s="154"/>
      <c r="N113" s="157"/>
    </row>
    <row r="114" spans="1:14" ht="24">
      <c r="A114" s="104"/>
      <c r="B114" s="105" t="s">
        <v>19</v>
      </c>
      <c r="C114" s="54">
        <v>210000</v>
      </c>
      <c r="D114" s="54">
        <v>252602.41250000001</v>
      </c>
      <c r="E114" s="55">
        <f t="shared" si="43"/>
        <v>120.28686309523809</v>
      </c>
      <c r="F114" s="56" t="s">
        <v>11</v>
      </c>
      <c r="G114" s="56" t="s">
        <v>11</v>
      </c>
      <c r="H114" s="57" t="s">
        <v>11</v>
      </c>
      <c r="I114" s="56" t="s">
        <v>11</v>
      </c>
      <c r="J114" s="56" t="s">
        <v>11</v>
      </c>
      <c r="K114" s="57" t="s">
        <v>11</v>
      </c>
      <c r="L114" s="154"/>
      <c r="M114" s="154"/>
      <c r="N114" s="157"/>
    </row>
    <row r="115" spans="1:14" ht="24">
      <c r="A115" s="106" t="s">
        <v>169</v>
      </c>
      <c r="B115" s="62"/>
      <c r="C115" s="38"/>
      <c r="D115" s="38"/>
      <c r="E115" s="39"/>
      <c r="F115" s="40"/>
      <c r="G115" s="40"/>
      <c r="H115" s="41"/>
      <c r="I115" s="40"/>
      <c r="J115" s="40"/>
      <c r="K115" s="41"/>
      <c r="L115" s="154"/>
      <c r="M115" s="154"/>
      <c r="N115" s="157"/>
    </row>
    <row r="116" spans="1:14" ht="24">
      <c r="A116" s="96" t="s">
        <v>53</v>
      </c>
      <c r="B116" s="62" t="s">
        <v>19</v>
      </c>
      <c r="C116" s="38">
        <v>25937</v>
      </c>
      <c r="D116" s="38">
        <v>36167.337500000001</v>
      </c>
      <c r="E116" s="39">
        <f t="shared" si="43"/>
        <v>139.44302540771869</v>
      </c>
      <c r="F116" s="40" t="s">
        <v>11</v>
      </c>
      <c r="G116" s="40" t="s">
        <v>11</v>
      </c>
      <c r="H116" s="41" t="s">
        <v>11</v>
      </c>
      <c r="I116" s="40" t="s">
        <v>11</v>
      </c>
      <c r="J116" s="40" t="s">
        <v>11</v>
      </c>
      <c r="K116" s="41" t="s">
        <v>11</v>
      </c>
      <c r="L116" s="154"/>
      <c r="M116" s="154"/>
      <c r="N116" s="157"/>
    </row>
    <row r="117" spans="1:14" ht="24">
      <c r="A117" s="96" t="s">
        <v>54</v>
      </c>
      <c r="B117" s="62" t="s">
        <v>20</v>
      </c>
      <c r="C117" s="38">
        <v>2615</v>
      </c>
      <c r="D117" s="38">
        <v>1823</v>
      </c>
      <c r="E117" s="39">
        <f t="shared" si="43"/>
        <v>69.713193116634798</v>
      </c>
      <c r="F117" s="40" t="s">
        <v>11</v>
      </c>
      <c r="G117" s="40" t="s">
        <v>11</v>
      </c>
      <c r="H117" s="41" t="s">
        <v>11</v>
      </c>
      <c r="I117" s="40" t="s">
        <v>11</v>
      </c>
      <c r="J117" s="40" t="s">
        <v>11</v>
      </c>
      <c r="K117" s="41" t="s">
        <v>11</v>
      </c>
      <c r="L117" s="154"/>
      <c r="M117" s="154"/>
      <c r="N117" s="157"/>
    </row>
    <row r="118" spans="1:14" ht="24">
      <c r="A118" s="107" t="s">
        <v>55</v>
      </c>
      <c r="B118" s="62" t="s">
        <v>20</v>
      </c>
      <c r="C118" s="38">
        <v>2615</v>
      </c>
      <c r="D118" s="38">
        <v>1615</v>
      </c>
      <c r="E118" s="39">
        <f t="shared" si="43"/>
        <v>61.75908221797323</v>
      </c>
      <c r="F118" s="40" t="s">
        <v>11</v>
      </c>
      <c r="G118" s="40" t="s">
        <v>11</v>
      </c>
      <c r="H118" s="41" t="s">
        <v>11</v>
      </c>
      <c r="I118" s="40" t="s">
        <v>11</v>
      </c>
      <c r="J118" s="40" t="s">
        <v>11</v>
      </c>
      <c r="K118" s="41" t="s">
        <v>11</v>
      </c>
      <c r="L118" s="154"/>
      <c r="M118" s="154"/>
      <c r="N118" s="157"/>
    </row>
    <row r="119" spans="1:14" ht="24">
      <c r="A119" s="108" t="s">
        <v>170</v>
      </c>
      <c r="B119" s="62"/>
      <c r="C119" s="38"/>
      <c r="D119" s="38"/>
      <c r="E119" s="39"/>
      <c r="F119" s="40"/>
      <c r="G119" s="40"/>
      <c r="H119" s="41"/>
      <c r="I119" s="40"/>
      <c r="J119" s="40"/>
      <c r="K119" s="41"/>
      <c r="L119" s="154"/>
      <c r="M119" s="154"/>
      <c r="N119" s="157"/>
    </row>
    <row r="120" spans="1:14" ht="24">
      <c r="A120" s="96" t="s">
        <v>53</v>
      </c>
      <c r="B120" s="62" t="s">
        <v>19</v>
      </c>
      <c r="C120" s="38">
        <v>67096</v>
      </c>
      <c r="D120" s="38">
        <v>41581.345000000001</v>
      </c>
      <c r="E120" s="39">
        <f t="shared" si="43"/>
        <v>61.972911947060929</v>
      </c>
      <c r="F120" s="40" t="s">
        <v>11</v>
      </c>
      <c r="G120" s="40" t="s">
        <v>11</v>
      </c>
      <c r="H120" s="41" t="s">
        <v>11</v>
      </c>
      <c r="I120" s="40" t="s">
        <v>11</v>
      </c>
      <c r="J120" s="40" t="s">
        <v>11</v>
      </c>
      <c r="K120" s="41" t="s">
        <v>11</v>
      </c>
      <c r="L120" s="154"/>
      <c r="M120" s="154"/>
      <c r="N120" s="157"/>
    </row>
    <row r="121" spans="1:14" ht="24">
      <c r="A121" s="96" t="s">
        <v>54</v>
      </c>
      <c r="B121" s="62" t="s">
        <v>20</v>
      </c>
      <c r="C121" s="38">
        <v>8387</v>
      </c>
      <c r="D121" s="38">
        <v>4550</v>
      </c>
      <c r="E121" s="39">
        <f t="shared" si="43"/>
        <v>54.250625968761177</v>
      </c>
      <c r="F121" s="40" t="s">
        <v>11</v>
      </c>
      <c r="G121" s="40" t="s">
        <v>11</v>
      </c>
      <c r="H121" s="41" t="s">
        <v>11</v>
      </c>
      <c r="I121" s="40" t="s">
        <v>11</v>
      </c>
      <c r="J121" s="40" t="s">
        <v>11</v>
      </c>
      <c r="K121" s="41" t="s">
        <v>11</v>
      </c>
      <c r="L121" s="154"/>
      <c r="M121" s="154"/>
      <c r="N121" s="157"/>
    </row>
    <row r="122" spans="1:14" ht="24">
      <c r="A122" s="107" t="s">
        <v>55</v>
      </c>
      <c r="B122" s="62" t="s">
        <v>20</v>
      </c>
      <c r="C122" s="38">
        <v>8387</v>
      </c>
      <c r="D122" s="38">
        <v>3000</v>
      </c>
      <c r="E122" s="39">
        <f t="shared" si="43"/>
        <v>35.769643495886491</v>
      </c>
      <c r="F122" s="40" t="s">
        <v>11</v>
      </c>
      <c r="G122" s="40" t="s">
        <v>11</v>
      </c>
      <c r="H122" s="41" t="s">
        <v>11</v>
      </c>
      <c r="I122" s="40" t="s">
        <v>11</v>
      </c>
      <c r="J122" s="40" t="s">
        <v>11</v>
      </c>
      <c r="K122" s="41" t="s">
        <v>11</v>
      </c>
      <c r="L122" s="154"/>
      <c r="M122" s="154"/>
      <c r="N122" s="157"/>
    </row>
    <row r="123" spans="1:14" ht="24">
      <c r="A123" s="108" t="s">
        <v>171</v>
      </c>
      <c r="B123" s="62"/>
      <c r="C123" s="38"/>
      <c r="D123" s="38"/>
      <c r="E123" s="39"/>
      <c r="F123" s="40"/>
      <c r="G123" s="40"/>
      <c r="H123" s="41"/>
      <c r="I123" s="40"/>
      <c r="J123" s="40"/>
      <c r="K123" s="41"/>
      <c r="L123" s="154"/>
      <c r="M123" s="154"/>
      <c r="N123" s="157"/>
    </row>
    <row r="124" spans="1:14" ht="24">
      <c r="A124" s="96" t="s">
        <v>54</v>
      </c>
      <c r="B124" s="62" t="s">
        <v>20</v>
      </c>
      <c r="C124" s="38">
        <v>23793</v>
      </c>
      <c r="D124" s="38">
        <v>17094</v>
      </c>
      <c r="E124" s="39">
        <f t="shared" si="43"/>
        <v>71.84466019417475</v>
      </c>
      <c r="F124" s="40" t="s">
        <v>11</v>
      </c>
      <c r="G124" s="40" t="s">
        <v>11</v>
      </c>
      <c r="H124" s="41" t="s">
        <v>11</v>
      </c>
      <c r="I124" s="40" t="s">
        <v>11</v>
      </c>
      <c r="J124" s="40" t="s">
        <v>11</v>
      </c>
      <c r="K124" s="41" t="s">
        <v>11</v>
      </c>
      <c r="L124" s="154"/>
      <c r="M124" s="154"/>
      <c r="N124" s="157"/>
    </row>
    <row r="125" spans="1:14" ht="24">
      <c r="A125" s="107" t="s">
        <v>55</v>
      </c>
      <c r="B125" s="62" t="s">
        <v>20</v>
      </c>
      <c r="C125" s="38">
        <v>23793</v>
      </c>
      <c r="D125" s="38">
        <v>17195</v>
      </c>
      <c r="E125" s="39">
        <f t="shared" si="43"/>
        <v>72.269154793426637</v>
      </c>
      <c r="F125" s="40" t="s">
        <v>11</v>
      </c>
      <c r="G125" s="40" t="s">
        <v>11</v>
      </c>
      <c r="H125" s="41" t="s">
        <v>11</v>
      </c>
      <c r="I125" s="40" t="s">
        <v>11</v>
      </c>
      <c r="J125" s="40" t="s">
        <v>11</v>
      </c>
      <c r="K125" s="41" t="s">
        <v>11</v>
      </c>
      <c r="L125" s="154"/>
      <c r="M125" s="154"/>
      <c r="N125" s="157"/>
    </row>
    <row r="126" spans="1:14" ht="24">
      <c r="A126" s="109" t="s">
        <v>172</v>
      </c>
      <c r="B126" s="62" t="s">
        <v>42</v>
      </c>
      <c r="C126" s="38">
        <v>2792</v>
      </c>
      <c r="D126" s="38">
        <v>1151</v>
      </c>
      <c r="E126" s="39">
        <f t="shared" si="43"/>
        <v>41.224928366762178</v>
      </c>
      <c r="F126" s="40" t="s">
        <v>11</v>
      </c>
      <c r="G126" s="40" t="s">
        <v>11</v>
      </c>
      <c r="H126" s="41" t="s">
        <v>11</v>
      </c>
      <c r="I126" s="40" t="s">
        <v>11</v>
      </c>
      <c r="J126" s="40" t="s">
        <v>11</v>
      </c>
      <c r="K126" s="41" t="s">
        <v>11</v>
      </c>
      <c r="L126" s="154"/>
      <c r="M126" s="154"/>
      <c r="N126" s="157"/>
    </row>
    <row r="127" spans="1:14" ht="24">
      <c r="A127" s="150" t="s">
        <v>173</v>
      </c>
      <c r="B127" s="151"/>
      <c r="C127" s="151"/>
      <c r="D127" s="151"/>
      <c r="E127" s="151"/>
      <c r="F127" s="151"/>
      <c r="G127" s="151"/>
      <c r="H127" s="151"/>
      <c r="I127" s="151"/>
      <c r="J127" s="151"/>
      <c r="K127" s="152"/>
      <c r="L127" s="154"/>
      <c r="M127" s="154"/>
      <c r="N127" s="157"/>
    </row>
    <row r="128" spans="1:14" ht="24">
      <c r="A128" s="96" t="s">
        <v>53</v>
      </c>
      <c r="B128" s="62" t="s">
        <v>19</v>
      </c>
      <c r="C128" s="38">
        <v>19352</v>
      </c>
      <c r="D128" s="38">
        <v>983.04</v>
      </c>
      <c r="E128" s="39">
        <f t="shared" si="43"/>
        <v>5.079785035138487</v>
      </c>
      <c r="F128" s="40" t="s">
        <v>11</v>
      </c>
      <c r="G128" s="40" t="s">
        <v>11</v>
      </c>
      <c r="H128" s="41" t="s">
        <v>11</v>
      </c>
      <c r="I128" s="40" t="s">
        <v>11</v>
      </c>
      <c r="J128" s="40" t="s">
        <v>11</v>
      </c>
      <c r="K128" s="41" t="s">
        <v>11</v>
      </c>
      <c r="L128" s="154"/>
      <c r="M128" s="154"/>
      <c r="N128" s="157"/>
    </row>
    <row r="129" spans="1:14" ht="24">
      <c r="A129" s="96" t="s">
        <v>54</v>
      </c>
      <c r="B129" s="62" t="s">
        <v>20</v>
      </c>
      <c r="C129" s="38">
        <v>7205</v>
      </c>
      <c r="D129" s="38">
        <v>799</v>
      </c>
      <c r="E129" s="39">
        <f t="shared" si="43"/>
        <v>11.089521165857043</v>
      </c>
      <c r="F129" s="40" t="s">
        <v>11</v>
      </c>
      <c r="G129" s="40" t="s">
        <v>11</v>
      </c>
      <c r="H129" s="41" t="s">
        <v>11</v>
      </c>
      <c r="I129" s="40" t="s">
        <v>11</v>
      </c>
      <c r="J129" s="40" t="s">
        <v>11</v>
      </c>
      <c r="K129" s="41" t="s">
        <v>11</v>
      </c>
      <c r="L129" s="154"/>
      <c r="M129" s="154"/>
      <c r="N129" s="157"/>
    </row>
    <row r="130" spans="1:14" ht="24">
      <c r="A130" s="96" t="s">
        <v>56</v>
      </c>
      <c r="B130" s="62" t="s">
        <v>20</v>
      </c>
      <c r="C130" s="38">
        <v>7205</v>
      </c>
      <c r="D130" s="38">
        <v>726</v>
      </c>
      <c r="E130" s="39">
        <f t="shared" si="43"/>
        <v>10.076335877862595</v>
      </c>
      <c r="F130" s="40" t="s">
        <v>11</v>
      </c>
      <c r="G130" s="40" t="s">
        <v>11</v>
      </c>
      <c r="H130" s="41" t="s">
        <v>11</v>
      </c>
      <c r="I130" s="40" t="s">
        <v>11</v>
      </c>
      <c r="J130" s="40" t="s">
        <v>11</v>
      </c>
      <c r="K130" s="41" t="s">
        <v>11</v>
      </c>
      <c r="L130" s="155"/>
      <c r="M130" s="155"/>
      <c r="N130" s="158"/>
    </row>
    <row r="131" spans="1:14" ht="49.5" customHeight="1">
      <c r="A131" s="25" t="s">
        <v>197</v>
      </c>
      <c r="B131" s="26" t="str">
        <f>B133</f>
        <v>แปลง</v>
      </c>
      <c r="C131" s="27">
        <f t="shared" ref="C131:E131" si="44">C133</f>
        <v>200000</v>
      </c>
      <c r="D131" s="27">
        <f t="shared" si="44"/>
        <v>142288</v>
      </c>
      <c r="E131" s="28">
        <f t="shared" si="44"/>
        <v>71.144000000000005</v>
      </c>
      <c r="F131" s="29">
        <v>64979900</v>
      </c>
      <c r="G131" s="29">
        <v>28536581.390000001</v>
      </c>
      <c r="H131" s="28">
        <f t="shared" ref="H131" si="45">G131/F131*100</f>
        <v>43.916013090201737</v>
      </c>
      <c r="I131" s="101">
        <v>0</v>
      </c>
      <c r="J131" s="101">
        <v>0</v>
      </c>
      <c r="K131" s="28">
        <v>0</v>
      </c>
      <c r="L131" s="153" t="s">
        <v>81</v>
      </c>
      <c r="M131" s="153" t="s">
        <v>82</v>
      </c>
      <c r="N131" s="156" t="s">
        <v>215</v>
      </c>
    </row>
    <row r="132" spans="1:14" ht="24">
      <c r="A132" s="36" t="s">
        <v>13</v>
      </c>
      <c r="B132" s="37" t="s">
        <v>11</v>
      </c>
      <c r="C132" s="38" t="s">
        <v>11</v>
      </c>
      <c r="D132" s="38" t="s">
        <v>11</v>
      </c>
      <c r="E132" s="39" t="s">
        <v>11</v>
      </c>
      <c r="F132" s="40" t="s">
        <v>11</v>
      </c>
      <c r="G132" s="40" t="s">
        <v>11</v>
      </c>
      <c r="H132" s="41" t="s">
        <v>11</v>
      </c>
      <c r="I132" s="40" t="s">
        <v>11</v>
      </c>
      <c r="J132" s="40" t="s">
        <v>11</v>
      </c>
      <c r="K132" s="41" t="s">
        <v>11</v>
      </c>
      <c r="L132" s="154"/>
      <c r="M132" s="154"/>
      <c r="N132" s="157"/>
    </row>
    <row r="133" spans="1:14" ht="24">
      <c r="A133" s="102" t="s">
        <v>142</v>
      </c>
      <c r="B133" s="37" t="s">
        <v>36</v>
      </c>
      <c r="C133" s="38">
        <v>200000</v>
      </c>
      <c r="D133" s="38">
        <v>142288</v>
      </c>
      <c r="E133" s="39">
        <f>(D133*100)/C133</f>
        <v>71.144000000000005</v>
      </c>
      <c r="F133" s="40" t="s">
        <v>11</v>
      </c>
      <c r="G133" s="40" t="s">
        <v>11</v>
      </c>
      <c r="H133" s="41" t="s">
        <v>11</v>
      </c>
      <c r="I133" s="40" t="s">
        <v>11</v>
      </c>
      <c r="J133" s="40" t="s">
        <v>11</v>
      </c>
      <c r="K133" s="41" t="s">
        <v>11</v>
      </c>
      <c r="L133" s="154"/>
      <c r="M133" s="154"/>
      <c r="N133" s="157"/>
    </row>
    <row r="134" spans="1:14" ht="24">
      <c r="A134" s="102" t="s">
        <v>133</v>
      </c>
      <c r="B134" s="37"/>
      <c r="C134" s="38"/>
      <c r="D134" s="38"/>
      <c r="E134" s="39"/>
      <c r="F134" s="40"/>
      <c r="G134" s="40"/>
      <c r="H134" s="41"/>
      <c r="I134" s="40"/>
      <c r="J134" s="40"/>
      <c r="K134" s="41"/>
      <c r="L134" s="154"/>
      <c r="M134" s="154"/>
      <c r="N134" s="157"/>
    </row>
    <row r="135" spans="1:14" ht="24">
      <c r="A135" s="58" t="s">
        <v>137</v>
      </c>
      <c r="B135" s="37" t="s">
        <v>36</v>
      </c>
      <c r="C135" s="38">
        <v>200000</v>
      </c>
      <c r="D135" s="38">
        <v>37490</v>
      </c>
      <c r="E135" s="39">
        <f>(D135*100)/C135</f>
        <v>18.745000000000001</v>
      </c>
      <c r="F135" s="40"/>
      <c r="G135" s="40"/>
      <c r="H135" s="41"/>
      <c r="I135" s="40"/>
      <c r="J135" s="40"/>
      <c r="K135" s="41"/>
      <c r="L135" s="154"/>
      <c r="M135" s="154"/>
      <c r="N135" s="157"/>
    </row>
    <row r="136" spans="1:14" ht="24">
      <c r="A136" s="58" t="s">
        <v>138</v>
      </c>
      <c r="B136" s="37" t="s">
        <v>36</v>
      </c>
      <c r="C136" s="38">
        <v>200000</v>
      </c>
      <c r="D136" s="38">
        <v>100056</v>
      </c>
      <c r="E136" s="39">
        <f>(D136*100)/C136</f>
        <v>50.027999999999999</v>
      </c>
      <c r="F136" s="40"/>
      <c r="G136" s="40"/>
      <c r="H136" s="41"/>
      <c r="I136" s="40"/>
      <c r="J136" s="40"/>
      <c r="K136" s="41"/>
      <c r="L136" s="154"/>
      <c r="M136" s="154"/>
      <c r="N136" s="157"/>
    </row>
    <row r="137" spans="1:14" ht="24">
      <c r="A137" s="58" t="s">
        <v>139</v>
      </c>
      <c r="B137" s="37" t="s">
        <v>36</v>
      </c>
      <c r="C137" s="38">
        <v>200000</v>
      </c>
      <c r="D137" s="38">
        <v>1739</v>
      </c>
      <c r="E137" s="39">
        <f>(D137*100)/C137</f>
        <v>0.86950000000000005</v>
      </c>
      <c r="F137" s="40"/>
      <c r="G137" s="40"/>
      <c r="H137" s="41"/>
      <c r="I137" s="40"/>
      <c r="J137" s="40"/>
      <c r="K137" s="41"/>
      <c r="L137" s="154"/>
      <c r="M137" s="154"/>
      <c r="N137" s="157"/>
    </row>
    <row r="138" spans="1:14" ht="24">
      <c r="A138" s="102" t="s">
        <v>134</v>
      </c>
      <c r="B138" s="37"/>
      <c r="C138" s="38"/>
      <c r="D138" s="38"/>
      <c r="E138" s="39"/>
      <c r="F138" s="40"/>
      <c r="G138" s="40"/>
      <c r="H138" s="41"/>
      <c r="I138" s="40"/>
      <c r="J138" s="40"/>
      <c r="K138" s="41"/>
      <c r="L138" s="154"/>
      <c r="M138" s="154"/>
      <c r="N138" s="157"/>
    </row>
    <row r="139" spans="1:14" ht="24">
      <c r="A139" s="58" t="s">
        <v>137</v>
      </c>
      <c r="B139" s="37" t="s">
        <v>36</v>
      </c>
      <c r="C139" s="38">
        <v>200000</v>
      </c>
      <c r="D139" s="38">
        <v>35472</v>
      </c>
      <c r="E139" s="39">
        <f>(D139*100)/C139</f>
        <v>17.736000000000001</v>
      </c>
      <c r="F139" s="40"/>
      <c r="G139" s="40"/>
      <c r="H139" s="41"/>
      <c r="I139" s="40"/>
      <c r="J139" s="40"/>
      <c r="K139" s="41"/>
      <c r="L139" s="154"/>
      <c r="M139" s="154"/>
      <c r="N139" s="157"/>
    </row>
    <row r="140" spans="1:14" ht="24">
      <c r="A140" s="58" t="s">
        <v>138</v>
      </c>
      <c r="B140" s="37" t="s">
        <v>36</v>
      </c>
      <c r="C140" s="38">
        <v>200000</v>
      </c>
      <c r="D140" s="38">
        <v>78649</v>
      </c>
      <c r="E140" s="39">
        <f>(D140*100)/C140</f>
        <v>39.3245</v>
      </c>
      <c r="F140" s="40"/>
      <c r="G140" s="40"/>
      <c r="H140" s="41"/>
      <c r="I140" s="40"/>
      <c r="J140" s="40"/>
      <c r="K140" s="41"/>
      <c r="L140" s="154"/>
      <c r="M140" s="154"/>
      <c r="N140" s="157"/>
    </row>
    <row r="141" spans="1:14" ht="24">
      <c r="A141" s="58" t="s">
        <v>139</v>
      </c>
      <c r="B141" s="37" t="s">
        <v>36</v>
      </c>
      <c r="C141" s="38">
        <v>200000</v>
      </c>
      <c r="D141" s="38">
        <v>1739</v>
      </c>
      <c r="E141" s="39">
        <f>(D141*100)/C141</f>
        <v>0.86950000000000005</v>
      </c>
      <c r="F141" s="40"/>
      <c r="G141" s="40"/>
      <c r="H141" s="41"/>
      <c r="I141" s="40"/>
      <c r="J141" s="40"/>
      <c r="K141" s="41"/>
      <c r="L141" s="154"/>
      <c r="M141" s="154"/>
      <c r="N141" s="157"/>
    </row>
    <row r="142" spans="1:14" ht="24">
      <c r="A142" s="102" t="s">
        <v>135</v>
      </c>
      <c r="B142" s="37" t="s">
        <v>36</v>
      </c>
      <c r="C142" s="38">
        <v>200000</v>
      </c>
      <c r="D142" s="38">
        <v>94448</v>
      </c>
      <c r="E142" s="39">
        <f>(D142*100)/C142</f>
        <v>47.223999999999997</v>
      </c>
      <c r="F142" s="40"/>
      <c r="G142" s="40"/>
      <c r="H142" s="41"/>
      <c r="I142" s="40"/>
      <c r="J142" s="40"/>
      <c r="K142" s="41"/>
      <c r="L142" s="154"/>
      <c r="M142" s="154"/>
      <c r="N142" s="157"/>
    </row>
    <row r="143" spans="1:14" ht="24">
      <c r="A143" s="58" t="s">
        <v>140</v>
      </c>
      <c r="B143" s="37" t="s">
        <v>36</v>
      </c>
      <c r="C143" s="38">
        <v>200000</v>
      </c>
      <c r="D143" s="38">
        <v>57291</v>
      </c>
      <c r="E143" s="39">
        <f>(D143*100)/C143</f>
        <v>28.645499999999998</v>
      </c>
      <c r="F143" s="40"/>
      <c r="G143" s="40"/>
      <c r="H143" s="41"/>
      <c r="I143" s="40"/>
      <c r="J143" s="40"/>
      <c r="K143" s="41"/>
      <c r="L143" s="154"/>
      <c r="M143" s="154"/>
      <c r="N143" s="157"/>
    </row>
    <row r="144" spans="1:14" ht="24">
      <c r="A144" s="58" t="s">
        <v>141</v>
      </c>
      <c r="B144" s="37" t="s">
        <v>36</v>
      </c>
      <c r="C144" s="38">
        <v>200000</v>
      </c>
      <c r="D144" s="38">
        <v>36606</v>
      </c>
      <c r="E144" s="39">
        <f t="shared" ref="E144" si="46">(D144*100)/C144</f>
        <v>18.303000000000001</v>
      </c>
      <c r="F144" s="40"/>
      <c r="G144" s="40"/>
      <c r="H144" s="41"/>
      <c r="I144" s="40"/>
      <c r="J144" s="40"/>
      <c r="K144" s="41"/>
      <c r="L144" s="154"/>
      <c r="M144" s="154"/>
      <c r="N144" s="157"/>
    </row>
    <row r="145" spans="1:14" ht="24">
      <c r="A145" s="110" t="s">
        <v>136</v>
      </c>
      <c r="B145" s="42" t="s">
        <v>20</v>
      </c>
      <c r="C145" s="43">
        <v>200000</v>
      </c>
      <c r="D145" s="43">
        <v>34903</v>
      </c>
      <c r="E145" s="44">
        <f>(D145*100)/C145</f>
        <v>17.451499999999999</v>
      </c>
      <c r="F145" s="45"/>
      <c r="G145" s="45"/>
      <c r="H145" s="46"/>
      <c r="I145" s="45"/>
      <c r="J145" s="45"/>
      <c r="K145" s="46"/>
      <c r="L145" s="154"/>
      <c r="M145" s="154"/>
      <c r="N145" s="157"/>
    </row>
    <row r="146" spans="1:14" ht="24">
      <c r="A146" s="35"/>
      <c r="B146" s="47" t="s">
        <v>36</v>
      </c>
      <c r="C146" s="48">
        <v>200000</v>
      </c>
      <c r="D146" s="48">
        <v>41707</v>
      </c>
      <c r="E146" s="49">
        <f>(D146*100)/C146</f>
        <v>20.8535</v>
      </c>
      <c r="F146" s="50"/>
      <c r="G146" s="50"/>
      <c r="H146" s="51"/>
      <c r="I146" s="50"/>
      <c r="J146" s="50"/>
      <c r="K146" s="51"/>
      <c r="L146" s="154"/>
      <c r="M146" s="154"/>
      <c r="N146" s="157"/>
    </row>
    <row r="147" spans="1:14" ht="24">
      <c r="A147" s="52"/>
      <c r="B147" s="53" t="s">
        <v>19</v>
      </c>
      <c r="C147" s="54">
        <v>2000000</v>
      </c>
      <c r="D147" s="54">
        <v>465000.86</v>
      </c>
      <c r="E147" s="55">
        <f>(D147*100)/C147</f>
        <v>23.250043000000002</v>
      </c>
      <c r="F147" s="56"/>
      <c r="G147" s="56"/>
      <c r="H147" s="57"/>
      <c r="I147" s="56"/>
      <c r="J147" s="56"/>
      <c r="K147" s="57"/>
      <c r="L147" s="155"/>
      <c r="M147" s="155"/>
      <c r="N147" s="158"/>
    </row>
    <row r="148" spans="1:14" ht="24">
      <c r="A148" s="25" t="s">
        <v>174</v>
      </c>
      <c r="B148" s="111"/>
      <c r="C148" s="112"/>
      <c r="D148" s="112"/>
      <c r="E148" s="113"/>
      <c r="F148" s="114">
        <v>0</v>
      </c>
      <c r="G148" s="114">
        <v>0</v>
      </c>
      <c r="H148" s="113">
        <v>0</v>
      </c>
      <c r="I148" s="115">
        <f>SUM(I149,I158)</f>
        <v>1786250</v>
      </c>
      <c r="J148" s="115">
        <f>SUM(J149,J158)</f>
        <v>281561.25</v>
      </c>
      <c r="K148" s="113">
        <f t="shared" ref="K148" si="47">J148/I148*100</f>
        <v>15.762701189643108</v>
      </c>
      <c r="L148" s="116"/>
      <c r="M148" s="116"/>
      <c r="N148" s="117"/>
    </row>
    <row r="149" spans="1:14" ht="21" customHeight="1">
      <c r="A149" s="118" t="s">
        <v>175</v>
      </c>
      <c r="B149" s="119" t="s">
        <v>19</v>
      </c>
      <c r="C149" s="120">
        <f>C153</f>
        <v>4400</v>
      </c>
      <c r="D149" s="120">
        <f>D153</f>
        <v>1932.06</v>
      </c>
      <c r="E149" s="121">
        <f t="shared" ref="E149:E156" si="48">(D149*100)/C149</f>
        <v>43.910454545454549</v>
      </c>
      <c r="F149" s="122">
        <v>0</v>
      </c>
      <c r="G149" s="122">
        <v>0</v>
      </c>
      <c r="H149" s="121">
        <v>0</v>
      </c>
      <c r="I149" s="123">
        <v>997805</v>
      </c>
      <c r="J149" s="123">
        <v>94471</v>
      </c>
      <c r="K149" s="121">
        <f t="shared" ref="K149" si="49">J149/I149*100</f>
        <v>9.4678820009921782</v>
      </c>
      <c r="L149" s="153" t="s">
        <v>81</v>
      </c>
      <c r="M149" s="153" t="s">
        <v>82</v>
      </c>
      <c r="N149" s="156" t="s">
        <v>216</v>
      </c>
    </row>
    <row r="150" spans="1:14" ht="24">
      <c r="A150" s="36" t="s">
        <v>13</v>
      </c>
      <c r="B150" s="37" t="s">
        <v>11</v>
      </c>
      <c r="C150" s="38" t="s">
        <v>11</v>
      </c>
      <c r="D150" s="38" t="s">
        <v>11</v>
      </c>
      <c r="E150" s="39" t="s">
        <v>11</v>
      </c>
      <c r="F150" s="40" t="s">
        <v>11</v>
      </c>
      <c r="G150" s="40" t="s">
        <v>11</v>
      </c>
      <c r="H150" s="41" t="s">
        <v>11</v>
      </c>
      <c r="I150" s="40" t="s">
        <v>11</v>
      </c>
      <c r="J150" s="40" t="s">
        <v>11</v>
      </c>
      <c r="K150" s="41" t="s">
        <v>11</v>
      </c>
      <c r="L150" s="154"/>
      <c r="M150" s="154"/>
      <c r="N150" s="157"/>
    </row>
    <row r="151" spans="1:14" ht="24">
      <c r="A151" s="61" t="s">
        <v>93</v>
      </c>
      <c r="B151" s="62" t="s">
        <v>22</v>
      </c>
      <c r="C151" s="38">
        <v>30</v>
      </c>
      <c r="D151" s="38">
        <v>23</v>
      </c>
      <c r="E151" s="39">
        <f t="shared" si="48"/>
        <v>76.666666666666671</v>
      </c>
      <c r="F151" s="40" t="s">
        <v>11</v>
      </c>
      <c r="G151" s="40" t="s">
        <v>11</v>
      </c>
      <c r="H151" s="41" t="s">
        <v>11</v>
      </c>
      <c r="I151" s="40" t="s">
        <v>11</v>
      </c>
      <c r="J151" s="40" t="s">
        <v>11</v>
      </c>
      <c r="K151" s="41" t="s">
        <v>11</v>
      </c>
      <c r="L151" s="154"/>
      <c r="M151" s="154"/>
      <c r="N151" s="157"/>
    </row>
    <row r="152" spans="1:14" ht="24">
      <c r="A152" s="61" t="s">
        <v>94</v>
      </c>
      <c r="B152" s="62" t="s">
        <v>22</v>
      </c>
      <c r="C152" s="38">
        <v>30</v>
      </c>
      <c r="D152" s="38">
        <v>23</v>
      </c>
      <c r="E152" s="39">
        <f t="shared" si="48"/>
        <v>76.666666666666671</v>
      </c>
      <c r="F152" s="40" t="s">
        <v>11</v>
      </c>
      <c r="G152" s="40" t="s">
        <v>11</v>
      </c>
      <c r="H152" s="41" t="s">
        <v>11</v>
      </c>
      <c r="I152" s="40" t="s">
        <v>11</v>
      </c>
      <c r="J152" s="40" t="s">
        <v>11</v>
      </c>
      <c r="K152" s="41" t="s">
        <v>11</v>
      </c>
      <c r="L152" s="154"/>
      <c r="M152" s="154"/>
      <c r="N152" s="157"/>
    </row>
    <row r="153" spans="1:14" ht="24">
      <c r="A153" s="58" t="s">
        <v>95</v>
      </c>
      <c r="B153" s="37" t="s">
        <v>19</v>
      </c>
      <c r="C153" s="38">
        <v>4400</v>
      </c>
      <c r="D153" s="38">
        <v>1932.06</v>
      </c>
      <c r="E153" s="39">
        <f t="shared" si="48"/>
        <v>43.910454545454549</v>
      </c>
      <c r="F153" s="40" t="s">
        <v>11</v>
      </c>
      <c r="G153" s="40" t="s">
        <v>11</v>
      </c>
      <c r="H153" s="41" t="s">
        <v>11</v>
      </c>
      <c r="I153" s="40" t="s">
        <v>11</v>
      </c>
      <c r="J153" s="40" t="s">
        <v>11</v>
      </c>
      <c r="K153" s="41" t="s">
        <v>11</v>
      </c>
      <c r="L153" s="154"/>
      <c r="M153" s="154"/>
      <c r="N153" s="157"/>
    </row>
    <row r="154" spans="1:14" ht="24">
      <c r="A154" s="61" t="s">
        <v>96</v>
      </c>
      <c r="B154" s="62" t="s">
        <v>19</v>
      </c>
      <c r="C154" s="38">
        <v>4400</v>
      </c>
      <c r="D154" s="38">
        <v>1526.14</v>
      </c>
      <c r="E154" s="39">
        <f t="shared" si="48"/>
        <v>34.685000000000002</v>
      </c>
      <c r="F154" s="40" t="s">
        <v>11</v>
      </c>
      <c r="G154" s="40" t="s">
        <v>11</v>
      </c>
      <c r="H154" s="41" t="s">
        <v>11</v>
      </c>
      <c r="I154" s="40" t="s">
        <v>11</v>
      </c>
      <c r="J154" s="40" t="s">
        <v>11</v>
      </c>
      <c r="K154" s="41" t="s">
        <v>11</v>
      </c>
      <c r="L154" s="154"/>
      <c r="M154" s="154"/>
      <c r="N154" s="157"/>
    </row>
    <row r="155" spans="1:14" ht="24">
      <c r="A155" s="61" t="s">
        <v>97</v>
      </c>
      <c r="B155" s="62" t="s">
        <v>19</v>
      </c>
      <c r="C155" s="38">
        <v>4400</v>
      </c>
      <c r="D155" s="38">
        <v>76</v>
      </c>
      <c r="E155" s="39">
        <f t="shared" si="48"/>
        <v>1.7272727272727273</v>
      </c>
      <c r="F155" s="40" t="s">
        <v>11</v>
      </c>
      <c r="G155" s="40" t="s">
        <v>11</v>
      </c>
      <c r="H155" s="41" t="s">
        <v>11</v>
      </c>
      <c r="I155" s="40" t="s">
        <v>11</v>
      </c>
      <c r="J155" s="40" t="s">
        <v>11</v>
      </c>
      <c r="K155" s="41" t="s">
        <v>11</v>
      </c>
      <c r="L155" s="154"/>
      <c r="M155" s="154"/>
      <c r="N155" s="157"/>
    </row>
    <row r="156" spans="1:14" ht="24">
      <c r="A156" s="61" t="s">
        <v>98</v>
      </c>
      <c r="B156" s="62" t="s">
        <v>19</v>
      </c>
      <c r="C156" s="38">
        <v>4400</v>
      </c>
      <c r="D156" s="38">
        <v>0</v>
      </c>
      <c r="E156" s="39">
        <f t="shared" si="48"/>
        <v>0</v>
      </c>
      <c r="F156" s="40" t="s">
        <v>11</v>
      </c>
      <c r="G156" s="40" t="s">
        <v>11</v>
      </c>
      <c r="H156" s="41" t="s">
        <v>11</v>
      </c>
      <c r="I156" s="40" t="s">
        <v>11</v>
      </c>
      <c r="J156" s="40" t="s">
        <v>11</v>
      </c>
      <c r="K156" s="41" t="s">
        <v>11</v>
      </c>
      <c r="L156" s="154"/>
      <c r="M156" s="154"/>
      <c r="N156" s="157"/>
    </row>
    <row r="157" spans="1:14" ht="38.25" customHeight="1">
      <c r="A157" s="124"/>
      <c r="B157" s="125"/>
      <c r="C157" s="91"/>
      <c r="D157" s="91"/>
      <c r="E157" s="92"/>
      <c r="F157" s="93"/>
      <c r="G157" s="93"/>
      <c r="H157" s="94"/>
      <c r="I157" s="93"/>
      <c r="J157" s="93"/>
      <c r="K157" s="95"/>
      <c r="L157" s="59"/>
      <c r="M157" s="59"/>
      <c r="N157" s="158"/>
    </row>
    <row r="158" spans="1:14" ht="21" customHeight="1">
      <c r="A158" s="118" t="s">
        <v>176</v>
      </c>
      <c r="B158" s="119" t="s">
        <v>11</v>
      </c>
      <c r="C158" s="120" t="s">
        <v>11</v>
      </c>
      <c r="D158" s="120" t="s">
        <v>11</v>
      </c>
      <c r="E158" s="121" t="s">
        <v>11</v>
      </c>
      <c r="F158" s="122">
        <v>0</v>
      </c>
      <c r="G158" s="122">
        <v>0</v>
      </c>
      <c r="H158" s="121">
        <v>0</v>
      </c>
      <c r="I158" s="123">
        <v>788445</v>
      </c>
      <c r="J158" s="123">
        <v>187090.25</v>
      </c>
      <c r="K158" s="121">
        <f t="shared" ref="K158" si="50">J158/I158*100</f>
        <v>23.729017242800705</v>
      </c>
      <c r="L158" s="153" t="s">
        <v>81</v>
      </c>
      <c r="M158" s="153" t="s">
        <v>82</v>
      </c>
      <c r="N158" s="156" t="s">
        <v>217</v>
      </c>
    </row>
    <row r="159" spans="1:14" ht="24">
      <c r="A159" s="36" t="s">
        <v>13</v>
      </c>
      <c r="B159" s="37" t="s">
        <v>11</v>
      </c>
      <c r="C159" s="38" t="s">
        <v>11</v>
      </c>
      <c r="D159" s="38" t="s">
        <v>11</v>
      </c>
      <c r="E159" s="39" t="s">
        <v>11</v>
      </c>
      <c r="F159" s="40" t="s">
        <v>11</v>
      </c>
      <c r="G159" s="40" t="s">
        <v>11</v>
      </c>
      <c r="H159" s="41" t="s">
        <v>11</v>
      </c>
      <c r="I159" s="40" t="s">
        <v>11</v>
      </c>
      <c r="J159" s="40" t="s">
        <v>11</v>
      </c>
      <c r="K159" s="41" t="s">
        <v>11</v>
      </c>
      <c r="L159" s="154"/>
      <c r="M159" s="154"/>
      <c r="N159" s="157"/>
    </row>
    <row r="160" spans="1:14" ht="24">
      <c r="A160" s="58" t="s">
        <v>99</v>
      </c>
      <c r="B160" s="37" t="s">
        <v>19</v>
      </c>
      <c r="C160" s="38">
        <v>500</v>
      </c>
      <c r="D160" s="38">
        <v>512.30250000000001</v>
      </c>
      <c r="E160" s="39">
        <f t="shared" ref="E160:E166" si="51">(D160*100)/C160</f>
        <v>102.4605</v>
      </c>
      <c r="F160" s="40" t="s">
        <v>11</v>
      </c>
      <c r="G160" s="40" t="s">
        <v>11</v>
      </c>
      <c r="H160" s="41" t="s">
        <v>11</v>
      </c>
      <c r="I160" s="40" t="s">
        <v>11</v>
      </c>
      <c r="J160" s="40" t="s">
        <v>11</v>
      </c>
      <c r="K160" s="41" t="s">
        <v>11</v>
      </c>
      <c r="L160" s="154"/>
      <c r="M160" s="154"/>
      <c r="N160" s="157"/>
    </row>
    <row r="161" spans="1:14" ht="24">
      <c r="A161" s="58" t="s">
        <v>100</v>
      </c>
      <c r="B161" s="37" t="s">
        <v>20</v>
      </c>
      <c r="C161" s="38">
        <v>90</v>
      </c>
      <c r="D161" s="38">
        <v>21</v>
      </c>
      <c r="E161" s="39">
        <f t="shared" si="51"/>
        <v>23.333333333333332</v>
      </c>
      <c r="F161" s="40" t="s">
        <v>11</v>
      </c>
      <c r="G161" s="40" t="s">
        <v>11</v>
      </c>
      <c r="H161" s="41" t="s">
        <v>11</v>
      </c>
      <c r="I161" s="40" t="s">
        <v>11</v>
      </c>
      <c r="J161" s="40" t="s">
        <v>11</v>
      </c>
      <c r="K161" s="41" t="s">
        <v>11</v>
      </c>
      <c r="L161" s="154"/>
      <c r="M161" s="154"/>
      <c r="N161" s="157"/>
    </row>
    <row r="162" spans="1:14" ht="24">
      <c r="A162" s="58" t="s">
        <v>101</v>
      </c>
      <c r="B162" s="37" t="s">
        <v>19</v>
      </c>
      <c r="C162" s="38">
        <v>3075</v>
      </c>
      <c r="D162" s="38">
        <v>1502.75</v>
      </c>
      <c r="E162" s="39">
        <f t="shared" si="51"/>
        <v>48.869918699186989</v>
      </c>
      <c r="F162" s="40" t="s">
        <v>11</v>
      </c>
      <c r="G162" s="40" t="s">
        <v>11</v>
      </c>
      <c r="H162" s="41" t="s">
        <v>11</v>
      </c>
      <c r="I162" s="40" t="s">
        <v>11</v>
      </c>
      <c r="J162" s="40" t="s">
        <v>11</v>
      </c>
      <c r="K162" s="41" t="s">
        <v>11</v>
      </c>
      <c r="L162" s="154"/>
      <c r="M162" s="154"/>
      <c r="N162" s="157"/>
    </row>
    <row r="163" spans="1:14" ht="24">
      <c r="A163" s="58" t="s">
        <v>102</v>
      </c>
      <c r="B163" s="37" t="s">
        <v>19</v>
      </c>
      <c r="C163" s="38">
        <v>3285</v>
      </c>
      <c r="D163" s="38">
        <v>385.65</v>
      </c>
      <c r="E163" s="39">
        <f t="shared" si="51"/>
        <v>11.739726027397261</v>
      </c>
      <c r="F163" s="40" t="s">
        <v>11</v>
      </c>
      <c r="G163" s="40" t="s">
        <v>11</v>
      </c>
      <c r="H163" s="41" t="s">
        <v>11</v>
      </c>
      <c r="I163" s="40" t="s">
        <v>11</v>
      </c>
      <c r="J163" s="40" t="s">
        <v>11</v>
      </c>
      <c r="K163" s="41" t="s">
        <v>11</v>
      </c>
      <c r="L163" s="154"/>
      <c r="M163" s="154"/>
      <c r="N163" s="157"/>
    </row>
    <row r="164" spans="1:14" ht="24">
      <c r="A164" s="58" t="s">
        <v>103</v>
      </c>
      <c r="B164" s="37" t="s">
        <v>19</v>
      </c>
      <c r="C164" s="38">
        <v>4181</v>
      </c>
      <c r="D164" s="38">
        <v>1433.8742500000001</v>
      </c>
      <c r="E164" s="39">
        <f t="shared" si="51"/>
        <v>34.295007175316911</v>
      </c>
      <c r="F164" s="40" t="s">
        <v>11</v>
      </c>
      <c r="G164" s="40" t="s">
        <v>11</v>
      </c>
      <c r="H164" s="41" t="s">
        <v>11</v>
      </c>
      <c r="I164" s="40" t="s">
        <v>11</v>
      </c>
      <c r="J164" s="40" t="s">
        <v>11</v>
      </c>
      <c r="K164" s="41" t="s">
        <v>11</v>
      </c>
      <c r="L164" s="154"/>
      <c r="M164" s="154"/>
      <c r="N164" s="157"/>
    </row>
    <row r="165" spans="1:14" ht="24">
      <c r="A165" s="58" t="s">
        <v>104</v>
      </c>
      <c r="B165" s="37" t="s">
        <v>20</v>
      </c>
      <c r="C165" s="38">
        <v>290</v>
      </c>
      <c r="D165" s="38">
        <v>213</v>
      </c>
      <c r="E165" s="39">
        <f t="shared" si="51"/>
        <v>73.448275862068968</v>
      </c>
      <c r="F165" s="40" t="s">
        <v>11</v>
      </c>
      <c r="G165" s="40" t="s">
        <v>11</v>
      </c>
      <c r="H165" s="41" t="s">
        <v>11</v>
      </c>
      <c r="I165" s="40" t="s">
        <v>11</v>
      </c>
      <c r="J165" s="40" t="s">
        <v>11</v>
      </c>
      <c r="K165" s="41" t="s">
        <v>11</v>
      </c>
      <c r="L165" s="154"/>
      <c r="M165" s="154"/>
      <c r="N165" s="157"/>
    </row>
    <row r="166" spans="1:14" ht="24">
      <c r="A166" s="58" t="s">
        <v>105</v>
      </c>
      <c r="B166" s="37" t="s">
        <v>19</v>
      </c>
      <c r="C166" s="38">
        <v>1209</v>
      </c>
      <c r="D166" s="38">
        <v>750.17</v>
      </c>
      <c r="E166" s="39">
        <f t="shared" si="51"/>
        <v>62.048800661703886</v>
      </c>
      <c r="F166" s="40" t="s">
        <v>11</v>
      </c>
      <c r="G166" s="40" t="s">
        <v>11</v>
      </c>
      <c r="H166" s="41" t="s">
        <v>11</v>
      </c>
      <c r="I166" s="40" t="s">
        <v>11</v>
      </c>
      <c r="J166" s="40" t="s">
        <v>11</v>
      </c>
      <c r="K166" s="41" t="s">
        <v>11</v>
      </c>
      <c r="L166" s="154"/>
      <c r="M166" s="154"/>
      <c r="N166" s="157"/>
    </row>
    <row r="167" spans="1:14" ht="26.25" customHeight="1">
      <c r="A167" s="89"/>
      <c r="B167" s="90"/>
      <c r="C167" s="91"/>
      <c r="D167" s="91"/>
      <c r="E167" s="92"/>
      <c r="F167" s="93"/>
      <c r="G167" s="93"/>
      <c r="H167" s="94"/>
      <c r="I167" s="93"/>
      <c r="J167" s="93"/>
      <c r="K167" s="95"/>
      <c r="L167" s="59"/>
      <c r="M167" s="59"/>
      <c r="N167" s="158"/>
    </row>
    <row r="168" spans="1:14" ht="21" customHeight="1">
      <c r="A168" s="25" t="s">
        <v>177</v>
      </c>
      <c r="B168" s="26" t="str">
        <f>B173</f>
        <v>แปลง</v>
      </c>
      <c r="C168" s="27">
        <f t="shared" ref="C168:E168" si="52">C173</f>
        <v>7000</v>
      </c>
      <c r="D168" s="27">
        <f t="shared" si="52"/>
        <v>2114</v>
      </c>
      <c r="E168" s="28">
        <f t="shared" si="52"/>
        <v>30.2</v>
      </c>
      <c r="F168" s="101">
        <v>0</v>
      </c>
      <c r="G168" s="101">
        <v>0</v>
      </c>
      <c r="H168" s="28">
        <v>0</v>
      </c>
      <c r="I168" s="29">
        <v>16674100</v>
      </c>
      <c r="J168" s="29">
        <v>4017869.68</v>
      </c>
      <c r="K168" s="28">
        <f t="shared" ref="K168" si="53">J168/I168*100</f>
        <v>24.096471053909958</v>
      </c>
      <c r="L168" s="153" t="s">
        <v>81</v>
      </c>
      <c r="M168" s="153" t="s">
        <v>82</v>
      </c>
      <c r="N168" s="156" t="s">
        <v>218</v>
      </c>
    </row>
    <row r="169" spans="1:14" ht="24">
      <c r="A169" s="36" t="s">
        <v>13</v>
      </c>
      <c r="B169" s="37" t="s">
        <v>11</v>
      </c>
      <c r="C169" s="38" t="s">
        <v>11</v>
      </c>
      <c r="D169" s="38" t="s">
        <v>11</v>
      </c>
      <c r="E169" s="39" t="s">
        <v>11</v>
      </c>
      <c r="F169" s="40" t="s">
        <v>11</v>
      </c>
      <c r="G169" s="40" t="s">
        <v>11</v>
      </c>
      <c r="H169" s="41" t="s">
        <v>11</v>
      </c>
      <c r="I169" s="40" t="s">
        <v>11</v>
      </c>
      <c r="J169" s="40" t="s">
        <v>11</v>
      </c>
      <c r="K169" s="41" t="s">
        <v>11</v>
      </c>
      <c r="L169" s="154"/>
      <c r="M169" s="154"/>
      <c r="N169" s="157"/>
    </row>
    <row r="170" spans="1:14" ht="24">
      <c r="A170" s="109" t="s">
        <v>109</v>
      </c>
      <c r="B170" s="62"/>
      <c r="C170" s="38"/>
      <c r="D170" s="38"/>
      <c r="E170" s="39"/>
      <c r="F170" s="40" t="s">
        <v>11</v>
      </c>
      <c r="G170" s="40" t="s">
        <v>11</v>
      </c>
      <c r="H170" s="41" t="s">
        <v>11</v>
      </c>
      <c r="I170" s="40" t="s">
        <v>11</v>
      </c>
      <c r="J170" s="40" t="s">
        <v>11</v>
      </c>
      <c r="K170" s="41" t="s">
        <v>11</v>
      </c>
      <c r="L170" s="154"/>
      <c r="M170" s="154"/>
      <c r="N170" s="157"/>
    </row>
    <row r="171" spans="1:14" ht="24">
      <c r="A171" s="61" t="s">
        <v>106</v>
      </c>
      <c r="B171" s="62" t="s">
        <v>44</v>
      </c>
      <c r="C171" s="38">
        <v>43</v>
      </c>
      <c r="D171" s="38">
        <v>23</v>
      </c>
      <c r="E171" s="39">
        <f t="shared" ref="E171:E173" si="54">(D171*100)/C171</f>
        <v>53.488372093023258</v>
      </c>
      <c r="F171" s="40"/>
      <c r="G171" s="40"/>
      <c r="H171" s="41"/>
      <c r="I171" s="40"/>
      <c r="J171" s="40"/>
      <c r="K171" s="41"/>
      <c r="L171" s="154"/>
      <c r="M171" s="154"/>
      <c r="N171" s="157"/>
    </row>
    <row r="172" spans="1:14" ht="24">
      <c r="A172" s="61" t="s">
        <v>107</v>
      </c>
      <c r="B172" s="62" t="s">
        <v>44</v>
      </c>
      <c r="C172" s="38">
        <v>43</v>
      </c>
      <c r="D172" s="38">
        <v>16</v>
      </c>
      <c r="E172" s="39">
        <f t="shared" si="54"/>
        <v>37.209302325581397</v>
      </c>
      <c r="F172" s="40"/>
      <c r="G172" s="40"/>
      <c r="H172" s="41"/>
      <c r="I172" s="40"/>
      <c r="J172" s="40"/>
      <c r="K172" s="41"/>
      <c r="L172" s="154"/>
      <c r="M172" s="154"/>
      <c r="N172" s="157"/>
    </row>
    <row r="173" spans="1:14" ht="24">
      <c r="A173" s="102" t="s">
        <v>130</v>
      </c>
      <c r="B173" s="126" t="s">
        <v>36</v>
      </c>
      <c r="C173" s="127">
        <f>SUM(C174:C176)</f>
        <v>7000</v>
      </c>
      <c r="D173" s="127">
        <f>SUM(D174:D176)</f>
        <v>2114</v>
      </c>
      <c r="E173" s="128">
        <f t="shared" si="54"/>
        <v>30.2</v>
      </c>
      <c r="F173" s="40"/>
      <c r="G173" s="40"/>
      <c r="H173" s="41"/>
      <c r="I173" s="40"/>
      <c r="J173" s="40"/>
      <c r="K173" s="41"/>
      <c r="L173" s="154"/>
      <c r="M173" s="154"/>
      <c r="N173" s="157"/>
    </row>
    <row r="174" spans="1:14" ht="24">
      <c r="A174" s="61" t="s">
        <v>131</v>
      </c>
      <c r="B174" s="62" t="s">
        <v>36</v>
      </c>
      <c r="C174" s="38">
        <v>5033</v>
      </c>
      <c r="D174" s="38">
        <v>1770</v>
      </c>
      <c r="E174" s="39">
        <f t="shared" ref="E174:E176" si="55">(D174*100)/C174</f>
        <v>35.167891913371747</v>
      </c>
      <c r="F174" s="40" t="s">
        <v>11</v>
      </c>
      <c r="G174" s="40" t="s">
        <v>11</v>
      </c>
      <c r="H174" s="41" t="s">
        <v>11</v>
      </c>
      <c r="I174" s="40" t="s">
        <v>11</v>
      </c>
      <c r="J174" s="40" t="s">
        <v>11</v>
      </c>
      <c r="K174" s="41" t="s">
        <v>11</v>
      </c>
      <c r="L174" s="154"/>
      <c r="M174" s="154"/>
      <c r="N174" s="157"/>
    </row>
    <row r="175" spans="1:14" ht="24">
      <c r="A175" s="61" t="s">
        <v>132</v>
      </c>
      <c r="B175" s="62" t="s">
        <v>36</v>
      </c>
      <c r="C175" s="38">
        <v>608</v>
      </c>
      <c r="D175" s="38">
        <v>196</v>
      </c>
      <c r="E175" s="39">
        <f t="shared" si="55"/>
        <v>32.236842105263158</v>
      </c>
      <c r="F175" s="40" t="s">
        <v>11</v>
      </c>
      <c r="G175" s="40" t="s">
        <v>11</v>
      </c>
      <c r="H175" s="41" t="s">
        <v>11</v>
      </c>
      <c r="I175" s="40" t="s">
        <v>11</v>
      </c>
      <c r="J175" s="40" t="s">
        <v>11</v>
      </c>
      <c r="K175" s="41" t="s">
        <v>11</v>
      </c>
      <c r="L175" s="154"/>
      <c r="M175" s="154"/>
      <c r="N175" s="157"/>
    </row>
    <row r="176" spans="1:14" ht="24">
      <c r="A176" s="61" t="s">
        <v>108</v>
      </c>
      <c r="B176" s="62" t="s">
        <v>36</v>
      </c>
      <c r="C176" s="38">
        <v>1359</v>
      </c>
      <c r="D176" s="38">
        <v>148</v>
      </c>
      <c r="E176" s="39">
        <f t="shared" si="55"/>
        <v>10.890360559234731</v>
      </c>
      <c r="F176" s="40" t="s">
        <v>11</v>
      </c>
      <c r="G176" s="40" t="s">
        <v>11</v>
      </c>
      <c r="H176" s="41" t="s">
        <v>11</v>
      </c>
      <c r="I176" s="40" t="s">
        <v>11</v>
      </c>
      <c r="J176" s="40" t="s">
        <v>11</v>
      </c>
      <c r="K176" s="41" t="s">
        <v>11</v>
      </c>
      <c r="L176" s="154"/>
      <c r="M176" s="154"/>
      <c r="N176" s="157"/>
    </row>
    <row r="177" spans="1:14" ht="107.25" customHeight="1">
      <c r="A177" s="124"/>
      <c r="B177" s="125"/>
      <c r="C177" s="91"/>
      <c r="D177" s="91"/>
      <c r="E177" s="92"/>
      <c r="F177" s="93"/>
      <c r="G177" s="93"/>
      <c r="H177" s="94"/>
      <c r="I177" s="93"/>
      <c r="J177" s="93"/>
      <c r="K177" s="95"/>
      <c r="L177" s="34"/>
      <c r="M177" s="34"/>
      <c r="N177" s="158"/>
    </row>
    <row r="178" spans="1:14" s="2" customFormat="1" ht="48">
      <c r="A178" s="19" t="s">
        <v>37</v>
      </c>
      <c r="B178" s="9"/>
      <c r="C178" s="20" t="s">
        <v>11</v>
      </c>
      <c r="D178" s="20" t="s">
        <v>11</v>
      </c>
      <c r="E178" s="21" t="s">
        <v>11</v>
      </c>
      <c r="F178" s="22">
        <f>SUM(F179,F187)</f>
        <v>30381400</v>
      </c>
      <c r="G178" s="22">
        <f>SUM(G179,G187)</f>
        <v>6602618.7000000002</v>
      </c>
      <c r="H178" s="21">
        <f t="shared" ref="H178:H179" si="56">G178/F178*100</f>
        <v>21.732437280704641</v>
      </c>
      <c r="I178" s="22">
        <f>SUM(I179,I187)</f>
        <v>13310500</v>
      </c>
      <c r="J178" s="22">
        <f>SUM(J179,J187)</f>
        <v>1838060.32</v>
      </c>
      <c r="K178" s="21">
        <f t="shared" ref="K178" si="57">J178/I178*100</f>
        <v>13.809100484579846</v>
      </c>
      <c r="L178" s="60"/>
      <c r="M178" s="60"/>
      <c r="N178" s="19"/>
    </row>
    <row r="179" spans="1:14" ht="42" customHeight="1">
      <c r="A179" s="25" t="s">
        <v>187</v>
      </c>
      <c r="B179" s="26" t="str">
        <f>B185</f>
        <v>แห่ง</v>
      </c>
      <c r="C179" s="27">
        <f t="shared" ref="C179:E179" si="58">C185</f>
        <v>6</v>
      </c>
      <c r="D179" s="27">
        <f t="shared" si="58"/>
        <v>0</v>
      </c>
      <c r="E179" s="28">
        <f t="shared" si="58"/>
        <v>0</v>
      </c>
      <c r="F179" s="29">
        <v>30321400</v>
      </c>
      <c r="G179" s="29">
        <v>6591278.7000000002</v>
      </c>
      <c r="H179" s="28">
        <f t="shared" si="56"/>
        <v>21.7380421088736</v>
      </c>
      <c r="I179" s="29">
        <v>6950000</v>
      </c>
      <c r="J179" s="129">
        <v>0</v>
      </c>
      <c r="K179" s="28">
        <v>0</v>
      </c>
      <c r="L179" s="153" t="s">
        <v>81</v>
      </c>
      <c r="M179" s="153" t="s">
        <v>82</v>
      </c>
      <c r="N179" s="156" t="s">
        <v>219</v>
      </c>
    </row>
    <row r="180" spans="1:14" ht="24">
      <c r="A180" s="36" t="s">
        <v>13</v>
      </c>
      <c r="B180" s="37" t="s">
        <v>11</v>
      </c>
      <c r="C180" s="38" t="s">
        <v>11</v>
      </c>
      <c r="D180" s="38" t="s">
        <v>11</v>
      </c>
      <c r="E180" s="39" t="s">
        <v>11</v>
      </c>
      <c r="F180" s="40" t="s">
        <v>11</v>
      </c>
      <c r="G180" s="40" t="s">
        <v>11</v>
      </c>
      <c r="H180" s="41" t="s">
        <v>11</v>
      </c>
      <c r="I180" s="40" t="s">
        <v>11</v>
      </c>
      <c r="J180" s="40" t="s">
        <v>11</v>
      </c>
      <c r="K180" s="41" t="s">
        <v>11</v>
      </c>
      <c r="L180" s="154"/>
      <c r="M180" s="154"/>
      <c r="N180" s="157"/>
    </row>
    <row r="181" spans="1:14" ht="24">
      <c r="A181" s="61" t="s">
        <v>110</v>
      </c>
      <c r="B181" s="62" t="s">
        <v>22</v>
      </c>
      <c r="C181" s="38">
        <v>6</v>
      </c>
      <c r="D181" s="38">
        <v>3</v>
      </c>
      <c r="E181" s="39">
        <f t="shared" ref="E181:E185" si="59">(D181*100)/C181</f>
        <v>50</v>
      </c>
      <c r="F181" s="40" t="s">
        <v>11</v>
      </c>
      <c r="G181" s="40" t="s">
        <v>11</v>
      </c>
      <c r="H181" s="41" t="s">
        <v>11</v>
      </c>
      <c r="I181" s="40" t="s">
        <v>11</v>
      </c>
      <c r="J181" s="40" t="s">
        <v>11</v>
      </c>
      <c r="K181" s="41" t="s">
        <v>11</v>
      </c>
      <c r="L181" s="154"/>
      <c r="M181" s="154"/>
      <c r="N181" s="157"/>
    </row>
    <row r="182" spans="1:14" ht="24">
      <c r="A182" s="61" t="s">
        <v>111</v>
      </c>
      <c r="B182" s="62" t="s">
        <v>22</v>
      </c>
      <c r="C182" s="38">
        <v>6</v>
      </c>
      <c r="D182" s="38">
        <v>2</v>
      </c>
      <c r="E182" s="39">
        <f t="shared" si="59"/>
        <v>33.333333333333336</v>
      </c>
      <c r="F182" s="40" t="s">
        <v>11</v>
      </c>
      <c r="G182" s="40" t="s">
        <v>11</v>
      </c>
      <c r="H182" s="41" t="s">
        <v>11</v>
      </c>
      <c r="I182" s="40" t="s">
        <v>11</v>
      </c>
      <c r="J182" s="40" t="s">
        <v>11</v>
      </c>
      <c r="K182" s="41" t="s">
        <v>11</v>
      </c>
      <c r="L182" s="154"/>
      <c r="M182" s="154"/>
      <c r="N182" s="157"/>
    </row>
    <row r="183" spans="1:14" ht="24">
      <c r="A183" s="61" t="s">
        <v>112</v>
      </c>
      <c r="B183" s="62" t="s">
        <v>22</v>
      </c>
      <c r="C183" s="38">
        <v>6</v>
      </c>
      <c r="D183" s="38">
        <v>3</v>
      </c>
      <c r="E183" s="39">
        <f t="shared" si="59"/>
        <v>50</v>
      </c>
      <c r="F183" s="40" t="s">
        <v>11</v>
      </c>
      <c r="G183" s="40" t="s">
        <v>11</v>
      </c>
      <c r="H183" s="41" t="s">
        <v>11</v>
      </c>
      <c r="I183" s="40" t="s">
        <v>11</v>
      </c>
      <c r="J183" s="40" t="s">
        <v>11</v>
      </c>
      <c r="K183" s="41" t="s">
        <v>11</v>
      </c>
      <c r="L183" s="154"/>
      <c r="M183" s="154"/>
      <c r="N183" s="157"/>
    </row>
    <row r="184" spans="1:14" ht="24">
      <c r="A184" s="61" t="s">
        <v>113</v>
      </c>
      <c r="B184" s="62" t="s">
        <v>7</v>
      </c>
      <c r="C184" s="38">
        <v>600</v>
      </c>
      <c r="D184" s="38">
        <v>176.5</v>
      </c>
      <c r="E184" s="39">
        <f t="shared" si="59"/>
        <v>29.416666666666668</v>
      </c>
      <c r="F184" s="40" t="s">
        <v>11</v>
      </c>
      <c r="G184" s="40" t="s">
        <v>11</v>
      </c>
      <c r="H184" s="41" t="s">
        <v>11</v>
      </c>
      <c r="I184" s="40" t="s">
        <v>11</v>
      </c>
      <c r="J184" s="40" t="s">
        <v>11</v>
      </c>
      <c r="K184" s="41" t="s">
        <v>11</v>
      </c>
      <c r="L184" s="154"/>
      <c r="M184" s="154"/>
      <c r="N184" s="157"/>
    </row>
    <row r="185" spans="1:14" ht="24">
      <c r="A185" s="58" t="s">
        <v>114</v>
      </c>
      <c r="B185" s="37" t="s">
        <v>22</v>
      </c>
      <c r="C185" s="38">
        <v>6</v>
      </c>
      <c r="D185" s="38">
        <v>0</v>
      </c>
      <c r="E185" s="39">
        <f t="shared" si="59"/>
        <v>0</v>
      </c>
      <c r="F185" s="40" t="s">
        <v>11</v>
      </c>
      <c r="G185" s="40" t="s">
        <v>11</v>
      </c>
      <c r="H185" s="41" t="s">
        <v>11</v>
      </c>
      <c r="I185" s="40" t="s">
        <v>11</v>
      </c>
      <c r="J185" s="40" t="s">
        <v>11</v>
      </c>
      <c r="K185" s="41" t="s">
        <v>11</v>
      </c>
      <c r="L185" s="154"/>
      <c r="M185" s="154"/>
      <c r="N185" s="157"/>
    </row>
    <row r="186" spans="1:14" ht="150" customHeight="1">
      <c r="A186" s="89"/>
      <c r="B186" s="90"/>
      <c r="C186" s="91"/>
      <c r="D186" s="91"/>
      <c r="E186" s="92"/>
      <c r="F186" s="93"/>
      <c r="G186" s="93"/>
      <c r="H186" s="94"/>
      <c r="I186" s="93"/>
      <c r="J186" s="93"/>
      <c r="K186" s="95"/>
      <c r="L186" s="59"/>
      <c r="M186" s="59"/>
      <c r="N186" s="158"/>
    </row>
    <row r="187" spans="1:14" ht="21" customHeight="1">
      <c r="A187" s="25" t="s">
        <v>188</v>
      </c>
      <c r="B187" s="26" t="str">
        <f>B189</f>
        <v>รายการ</v>
      </c>
      <c r="C187" s="27">
        <f t="shared" ref="C187:E187" si="60">C189</f>
        <v>75</v>
      </c>
      <c r="D187" s="27">
        <f t="shared" si="60"/>
        <v>2</v>
      </c>
      <c r="E187" s="28">
        <f t="shared" si="60"/>
        <v>2.6666666666666665</v>
      </c>
      <c r="F187" s="29">
        <v>60000</v>
      </c>
      <c r="G187" s="29">
        <v>11340</v>
      </c>
      <c r="H187" s="28">
        <f t="shared" ref="H187" si="61">G187/F187*100</f>
        <v>18.899999999999999</v>
      </c>
      <c r="I187" s="29">
        <v>6360500</v>
      </c>
      <c r="J187" s="29">
        <v>1838060.32</v>
      </c>
      <c r="K187" s="28">
        <f t="shared" ref="K187" si="62">J187/I187*100</f>
        <v>28.898047637764328</v>
      </c>
      <c r="L187" s="153" t="s">
        <v>81</v>
      </c>
      <c r="M187" s="153" t="s">
        <v>82</v>
      </c>
      <c r="N187" s="156" t="s">
        <v>220</v>
      </c>
    </row>
    <row r="188" spans="1:14" ht="24">
      <c r="A188" s="36" t="s">
        <v>13</v>
      </c>
      <c r="B188" s="37" t="s">
        <v>11</v>
      </c>
      <c r="C188" s="38" t="s">
        <v>11</v>
      </c>
      <c r="D188" s="38" t="s">
        <v>11</v>
      </c>
      <c r="E188" s="39" t="s">
        <v>11</v>
      </c>
      <c r="F188" s="40" t="s">
        <v>11</v>
      </c>
      <c r="G188" s="40" t="s">
        <v>11</v>
      </c>
      <c r="H188" s="41" t="s">
        <v>11</v>
      </c>
      <c r="I188" s="40" t="s">
        <v>11</v>
      </c>
      <c r="J188" s="40" t="s">
        <v>11</v>
      </c>
      <c r="K188" s="41" t="s">
        <v>11</v>
      </c>
      <c r="L188" s="154"/>
      <c r="M188" s="154"/>
      <c r="N188" s="157"/>
    </row>
    <row r="189" spans="1:14" ht="24">
      <c r="A189" s="58" t="s">
        <v>57</v>
      </c>
      <c r="B189" s="37" t="s">
        <v>45</v>
      </c>
      <c r="C189" s="38">
        <v>75</v>
      </c>
      <c r="D189" s="38">
        <v>2</v>
      </c>
      <c r="E189" s="39">
        <f t="shared" ref="E189:E193" si="63">(D189*100)/C189</f>
        <v>2.6666666666666665</v>
      </c>
      <c r="F189" s="40" t="s">
        <v>11</v>
      </c>
      <c r="G189" s="40" t="s">
        <v>11</v>
      </c>
      <c r="H189" s="41" t="s">
        <v>11</v>
      </c>
      <c r="I189" s="40" t="s">
        <v>11</v>
      </c>
      <c r="J189" s="40" t="s">
        <v>11</v>
      </c>
      <c r="K189" s="41" t="s">
        <v>11</v>
      </c>
      <c r="L189" s="154"/>
      <c r="M189" s="154"/>
      <c r="N189" s="157"/>
    </row>
    <row r="190" spans="1:14" ht="24">
      <c r="A190" s="107" t="s">
        <v>58</v>
      </c>
      <c r="B190" s="37" t="s">
        <v>45</v>
      </c>
      <c r="C190" s="38">
        <v>9</v>
      </c>
      <c r="D190" s="38">
        <v>0</v>
      </c>
      <c r="E190" s="39">
        <f t="shared" si="63"/>
        <v>0</v>
      </c>
      <c r="F190" s="40" t="s">
        <v>11</v>
      </c>
      <c r="G190" s="40" t="s">
        <v>11</v>
      </c>
      <c r="H190" s="41" t="s">
        <v>11</v>
      </c>
      <c r="I190" s="40" t="s">
        <v>11</v>
      </c>
      <c r="J190" s="40" t="s">
        <v>11</v>
      </c>
      <c r="K190" s="41" t="s">
        <v>11</v>
      </c>
      <c r="L190" s="154"/>
      <c r="M190" s="154"/>
      <c r="N190" s="157"/>
    </row>
    <row r="191" spans="1:14" ht="48">
      <c r="A191" s="107" t="s">
        <v>59</v>
      </c>
      <c r="B191" s="37" t="s">
        <v>45</v>
      </c>
      <c r="C191" s="38">
        <v>4</v>
      </c>
      <c r="D191" s="38">
        <v>0</v>
      </c>
      <c r="E191" s="39">
        <f t="shared" si="63"/>
        <v>0</v>
      </c>
      <c r="F191" s="40" t="s">
        <v>11</v>
      </c>
      <c r="G191" s="40" t="s">
        <v>11</v>
      </c>
      <c r="H191" s="41" t="s">
        <v>11</v>
      </c>
      <c r="I191" s="40" t="s">
        <v>11</v>
      </c>
      <c r="J191" s="40" t="s">
        <v>11</v>
      </c>
      <c r="K191" s="41" t="s">
        <v>11</v>
      </c>
      <c r="L191" s="154"/>
      <c r="M191" s="154"/>
      <c r="N191" s="157"/>
    </row>
    <row r="192" spans="1:14" ht="24">
      <c r="A192" s="107" t="s">
        <v>60</v>
      </c>
      <c r="B192" s="37" t="s">
        <v>45</v>
      </c>
      <c r="C192" s="38">
        <v>19</v>
      </c>
      <c r="D192" s="38">
        <v>0</v>
      </c>
      <c r="E192" s="39">
        <f t="shared" si="63"/>
        <v>0</v>
      </c>
      <c r="F192" s="40" t="s">
        <v>11</v>
      </c>
      <c r="G192" s="40" t="s">
        <v>11</v>
      </c>
      <c r="H192" s="41" t="s">
        <v>11</v>
      </c>
      <c r="I192" s="40" t="s">
        <v>11</v>
      </c>
      <c r="J192" s="40" t="s">
        <v>11</v>
      </c>
      <c r="K192" s="41" t="s">
        <v>11</v>
      </c>
      <c r="L192" s="154"/>
      <c r="M192" s="154"/>
      <c r="N192" s="157"/>
    </row>
    <row r="193" spans="1:14" ht="24">
      <c r="A193" s="107" t="s">
        <v>61</v>
      </c>
      <c r="B193" s="37" t="s">
        <v>45</v>
      </c>
      <c r="C193" s="38">
        <v>47</v>
      </c>
      <c r="D193" s="38">
        <v>2</v>
      </c>
      <c r="E193" s="39">
        <f t="shared" si="63"/>
        <v>4.2553191489361701</v>
      </c>
      <c r="F193" s="40" t="s">
        <v>11</v>
      </c>
      <c r="G193" s="40" t="s">
        <v>11</v>
      </c>
      <c r="H193" s="41" t="s">
        <v>11</v>
      </c>
      <c r="I193" s="40" t="s">
        <v>11</v>
      </c>
      <c r="J193" s="40" t="s">
        <v>11</v>
      </c>
      <c r="K193" s="41" t="s">
        <v>11</v>
      </c>
      <c r="L193" s="154"/>
      <c r="M193" s="154"/>
      <c r="N193" s="157"/>
    </row>
    <row r="194" spans="1:14" ht="225.75" customHeight="1">
      <c r="A194" s="130"/>
      <c r="B194" s="90"/>
      <c r="C194" s="91"/>
      <c r="D194" s="91"/>
      <c r="E194" s="92"/>
      <c r="F194" s="93"/>
      <c r="G194" s="93"/>
      <c r="H194" s="94"/>
      <c r="I194" s="93"/>
      <c r="J194" s="93"/>
      <c r="K194" s="95"/>
      <c r="L194" s="59"/>
      <c r="M194" s="59"/>
      <c r="N194" s="158"/>
    </row>
    <row r="195" spans="1:14" s="2" customFormat="1" ht="48">
      <c r="A195" s="131" t="s">
        <v>38</v>
      </c>
      <c r="B195" s="9"/>
      <c r="C195" s="20" t="s">
        <v>11</v>
      </c>
      <c r="D195" s="20" t="s">
        <v>11</v>
      </c>
      <c r="E195" s="21" t="s">
        <v>11</v>
      </c>
      <c r="F195" s="22">
        <f>SUM(F196)</f>
        <v>865000</v>
      </c>
      <c r="G195" s="22">
        <f>SUM(G196)</f>
        <v>287014.81</v>
      </c>
      <c r="H195" s="21">
        <f t="shared" ref="H195:H196" si="64">G195/F195*100</f>
        <v>33.180902890173407</v>
      </c>
      <c r="I195" s="22">
        <f>SUM(I196)</f>
        <v>8005400</v>
      </c>
      <c r="J195" s="22">
        <f>SUM(J196)</f>
        <v>4065036.37</v>
      </c>
      <c r="K195" s="21">
        <f t="shared" ref="K195:K196" si="65">J195/I195*100</f>
        <v>50.778679016663752</v>
      </c>
      <c r="L195" s="60"/>
      <c r="M195" s="60"/>
      <c r="N195" s="19"/>
    </row>
    <row r="196" spans="1:14" ht="42" customHeight="1">
      <c r="A196" s="25" t="s">
        <v>189</v>
      </c>
      <c r="B196" s="26" t="str">
        <f>B198</f>
        <v>ราย</v>
      </c>
      <c r="C196" s="27">
        <f>C198</f>
        <v>600</v>
      </c>
      <c r="D196" s="27">
        <f>D198</f>
        <v>570</v>
      </c>
      <c r="E196" s="28">
        <f>E198</f>
        <v>95</v>
      </c>
      <c r="F196" s="32">
        <v>865000</v>
      </c>
      <c r="G196" s="32">
        <v>287014.81</v>
      </c>
      <c r="H196" s="33">
        <f t="shared" si="64"/>
        <v>33.180902890173407</v>
      </c>
      <c r="I196" s="32">
        <v>8005400</v>
      </c>
      <c r="J196" s="32">
        <v>4065036.37</v>
      </c>
      <c r="K196" s="33">
        <f t="shared" si="65"/>
        <v>50.778679016663752</v>
      </c>
      <c r="L196" s="153" t="s">
        <v>81</v>
      </c>
      <c r="M196" s="153" t="s">
        <v>82</v>
      </c>
      <c r="N196" s="156" t="s">
        <v>221</v>
      </c>
    </row>
    <row r="197" spans="1:14" ht="24">
      <c r="A197" s="36" t="s">
        <v>13</v>
      </c>
      <c r="B197" s="37" t="s">
        <v>11</v>
      </c>
      <c r="C197" s="38" t="s">
        <v>11</v>
      </c>
      <c r="D197" s="38" t="s">
        <v>11</v>
      </c>
      <c r="E197" s="39" t="s">
        <v>11</v>
      </c>
      <c r="F197" s="40" t="s">
        <v>11</v>
      </c>
      <c r="G197" s="40" t="s">
        <v>11</v>
      </c>
      <c r="H197" s="41" t="s">
        <v>11</v>
      </c>
      <c r="I197" s="40" t="s">
        <v>11</v>
      </c>
      <c r="J197" s="40" t="s">
        <v>11</v>
      </c>
      <c r="K197" s="41" t="s">
        <v>11</v>
      </c>
      <c r="L197" s="154"/>
      <c r="M197" s="154"/>
      <c r="N197" s="157"/>
    </row>
    <row r="198" spans="1:14" ht="48">
      <c r="A198" s="58" t="s">
        <v>128</v>
      </c>
      <c r="B198" s="37" t="s">
        <v>20</v>
      </c>
      <c r="C198" s="38">
        <v>600</v>
      </c>
      <c r="D198" s="38">
        <v>570</v>
      </c>
      <c r="E198" s="39">
        <f t="shared" ref="E198:E199" si="66">(D198*100)/C198</f>
        <v>95</v>
      </c>
      <c r="F198" s="40" t="s">
        <v>11</v>
      </c>
      <c r="G198" s="40" t="s">
        <v>11</v>
      </c>
      <c r="H198" s="41" t="s">
        <v>11</v>
      </c>
      <c r="I198" s="40" t="s">
        <v>11</v>
      </c>
      <c r="J198" s="40" t="s">
        <v>11</v>
      </c>
      <c r="K198" s="41" t="s">
        <v>11</v>
      </c>
      <c r="L198" s="154"/>
      <c r="M198" s="154"/>
      <c r="N198" s="157"/>
    </row>
    <row r="199" spans="1:14" ht="24">
      <c r="A199" s="61" t="s">
        <v>129</v>
      </c>
      <c r="B199" s="62" t="s">
        <v>20</v>
      </c>
      <c r="C199" s="38">
        <v>600</v>
      </c>
      <c r="D199" s="38">
        <v>230</v>
      </c>
      <c r="E199" s="39">
        <f t="shared" si="66"/>
        <v>38.333333333333336</v>
      </c>
      <c r="F199" s="40" t="s">
        <v>11</v>
      </c>
      <c r="G199" s="40" t="s">
        <v>11</v>
      </c>
      <c r="H199" s="41" t="s">
        <v>11</v>
      </c>
      <c r="I199" s="40" t="s">
        <v>11</v>
      </c>
      <c r="J199" s="40" t="s">
        <v>11</v>
      </c>
      <c r="K199" s="41" t="s">
        <v>11</v>
      </c>
      <c r="L199" s="154"/>
      <c r="M199" s="154"/>
      <c r="N199" s="157"/>
    </row>
    <row r="200" spans="1:14" ht="87" customHeight="1">
      <c r="A200" s="124"/>
      <c r="B200" s="125"/>
      <c r="C200" s="91"/>
      <c r="D200" s="91"/>
      <c r="E200" s="92"/>
      <c r="F200" s="93"/>
      <c r="G200" s="93"/>
      <c r="H200" s="94"/>
      <c r="I200" s="93"/>
      <c r="J200" s="93"/>
      <c r="K200" s="95"/>
      <c r="L200" s="59"/>
      <c r="M200" s="59"/>
      <c r="N200" s="158"/>
    </row>
    <row r="201" spans="1:14" s="2" customFormat="1" ht="72">
      <c r="A201" s="19" t="s">
        <v>33</v>
      </c>
      <c r="B201" s="9"/>
      <c r="C201" s="20" t="s">
        <v>11</v>
      </c>
      <c r="D201" s="20" t="s">
        <v>11</v>
      </c>
      <c r="E201" s="21" t="s">
        <v>11</v>
      </c>
      <c r="F201" s="132">
        <f>SUM(F202,F206)</f>
        <v>10356500</v>
      </c>
      <c r="G201" s="132">
        <f>SUM(G202,G206)</f>
        <v>3929447.46</v>
      </c>
      <c r="H201" s="133">
        <f t="shared" ref="H201:H202" si="67">G201/F201*100</f>
        <v>37.941847728479701</v>
      </c>
      <c r="I201" s="132">
        <f>SUM(I202,I206)</f>
        <v>4408000</v>
      </c>
      <c r="J201" s="132">
        <f>SUM(J202,J206)</f>
        <v>1289533.8900000001</v>
      </c>
      <c r="K201" s="133">
        <f t="shared" ref="K201:K202" si="68">J201/I201*100</f>
        <v>29.25439859346643</v>
      </c>
      <c r="L201" s="60"/>
      <c r="M201" s="60"/>
      <c r="N201" s="19"/>
    </row>
    <row r="202" spans="1:14" ht="72">
      <c r="A202" s="25" t="s">
        <v>190</v>
      </c>
      <c r="B202" s="26" t="str">
        <f>B204</f>
        <v>ฉบับ</v>
      </c>
      <c r="C202" s="27">
        <f t="shared" ref="C202:E202" si="69">C204</f>
        <v>48</v>
      </c>
      <c r="D202" s="27">
        <f t="shared" si="69"/>
        <v>30</v>
      </c>
      <c r="E202" s="28">
        <f t="shared" si="69"/>
        <v>62.5</v>
      </c>
      <c r="F202" s="32">
        <v>2435000</v>
      </c>
      <c r="G202" s="32">
        <v>1046939.3</v>
      </c>
      <c r="H202" s="33">
        <f t="shared" si="67"/>
        <v>42.995453798767969</v>
      </c>
      <c r="I202" s="32">
        <v>2200000</v>
      </c>
      <c r="J202" s="32">
        <v>751183.89</v>
      </c>
      <c r="K202" s="33">
        <f t="shared" si="68"/>
        <v>34.144722272727272</v>
      </c>
      <c r="L202" s="153" t="s">
        <v>81</v>
      </c>
      <c r="M202" s="153" t="s">
        <v>82</v>
      </c>
      <c r="N202" s="156" t="s">
        <v>222</v>
      </c>
    </row>
    <row r="203" spans="1:14" ht="24">
      <c r="A203" s="36" t="s">
        <v>13</v>
      </c>
      <c r="B203" s="37" t="s">
        <v>11</v>
      </c>
      <c r="C203" s="38" t="s">
        <v>11</v>
      </c>
      <c r="D203" s="38" t="s">
        <v>11</v>
      </c>
      <c r="E203" s="39" t="s">
        <v>11</v>
      </c>
      <c r="F203" s="40" t="s">
        <v>11</v>
      </c>
      <c r="G203" s="40" t="s">
        <v>11</v>
      </c>
      <c r="H203" s="41" t="s">
        <v>11</v>
      </c>
      <c r="I203" s="40" t="s">
        <v>11</v>
      </c>
      <c r="J203" s="40" t="s">
        <v>11</v>
      </c>
      <c r="K203" s="41" t="s">
        <v>11</v>
      </c>
      <c r="L203" s="154"/>
      <c r="M203" s="154"/>
      <c r="N203" s="157"/>
    </row>
    <row r="204" spans="1:14" ht="48">
      <c r="A204" s="58" t="s">
        <v>127</v>
      </c>
      <c r="B204" s="37" t="s">
        <v>46</v>
      </c>
      <c r="C204" s="38">
        <v>48</v>
      </c>
      <c r="D204" s="38">
        <v>30</v>
      </c>
      <c r="E204" s="39">
        <f t="shared" ref="E204" si="70">(D204*100)/C204</f>
        <v>62.5</v>
      </c>
      <c r="F204" s="40" t="s">
        <v>11</v>
      </c>
      <c r="G204" s="40" t="s">
        <v>11</v>
      </c>
      <c r="H204" s="41" t="s">
        <v>11</v>
      </c>
      <c r="I204" s="40" t="s">
        <v>11</v>
      </c>
      <c r="J204" s="40" t="s">
        <v>11</v>
      </c>
      <c r="K204" s="41" t="s">
        <v>11</v>
      </c>
      <c r="L204" s="154"/>
      <c r="M204" s="154"/>
      <c r="N204" s="157"/>
    </row>
    <row r="205" spans="1:14" ht="222.75" customHeight="1">
      <c r="A205" s="89"/>
      <c r="B205" s="90"/>
      <c r="C205" s="91"/>
      <c r="D205" s="91"/>
      <c r="E205" s="92"/>
      <c r="F205" s="93"/>
      <c r="G205" s="93"/>
      <c r="H205" s="94"/>
      <c r="I205" s="93"/>
      <c r="J205" s="93"/>
      <c r="K205" s="95"/>
      <c r="L205" s="59"/>
      <c r="M205" s="59"/>
      <c r="N205" s="158"/>
    </row>
    <row r="206" spans="1:14" ht="21" customHeight="1">
      <c r="A206" s="25" t="s">
        <v>191</v>
      </c>
      <c r="B206" s="26" t="str">
        <f>B208</f>
        <v>ไร่</v>
      </c>
      <c r="C206" s="27">
        <f>C208</f>
        <v>1470000</v>
      </c>
      <c r="D206" s="27">
        <f>D208</f>
        <v>592320</v>
      </c>
      <c r="E206" s="28">
        <f>E208</f>
        <v>40.293877551020408</v>
      </c>
      <c r="F206" s="32">
        <v>7921500</v>
      </c>
      <c r="G206" s="32">
        <v>2882508.16</v>
      </c>
      <c r="H206" s="33">
        <f t="shared" ref="H206" si="71">G206/F206*100</f>
        <v>36.388413305560817</v>
      </c>
      <c r="I206" s="32">
        <v>2208000</v>
      </c>
      <c r="J206" s="32">
        <v>538350</v>
      </c>
      <c r="K206" s="33">
        <f t="shared" ref="K206" si="72">J206/I206*100</f>
        <v>24.381793478260867</v>
      </c>
      <c r="L206" s="153" t="s">
        <v>81</v>
      </c>
      <c r="M206" s="153" t="s">
        <v>82</v>
      </c>
      <c r="N206" s="156" t="s">
        <v>223</v>
      </c>
    </row>
    <row r="207" spans="1:14" ht="24">
      <c r="A207" s="36" t="s">
        <v>13</v>
      </c>
      <c r="B207" s="37" t="s">
        <v>11</v>
      </c>
      <c r="C207" s="38" t="s">
        <v>11</v>
      </c>
      <c r="D207" s="38" t="s">
        <v>11</v>
      </c>
      <c r="E207" s="39" t="s">
        <v>11</v>
      </c>
      <c r="F207" s="40" t="s">
        <v>11</v>
      </c>
      <c r="G207" s="40" t="s">
        <v>11</v>
      </c>
      <c r="H207" s="41" t="s">
        <v>11</v>
      </c>
      <c r="I207" s="40" t="s">
        <v>11</v>
      </c>
      <c r="J207" s="40" t="s">
        <v>11</v>
      </c>
      <c r="K207" s="41" t="s">
        <v>11</v>
      </c>
      <c r="L207" s="154"/>
      <c r="M207" s="154"/>
      <c r="N207" s="157"/>
    </row>
    <row r="208" spans="1:14" ht="48">
      <c r="A208" s="58" t="s">
        <v>126</v>
      </c>
      <c r="B208" s="37" t="s">
        <v>19</v>
      </c>
      <c r="C208" s="38">
        <v>1470000</v>
      </c>
      <c r="D208" s="38">
        <v>592320</v>
      </c>
      <c r="E208" s="39">
        <f t="shared" ref="E208" si="73">(D208*100)/C208</f>
        <v>40.293877551020408</v>
      </c>
      <c r="F208" s="40" t="s">
        <v>11</v>
      </c>
      <c r="G208" s="40" t="s">
        <v>11</v>
      </c>
      <c r="H208" s="41" t="s">
        <v>11</v>
      </c>
      <c r="I208" s="40" t="s">
        <v>11</v>
      </c>
      <c r="J208" s="40" t="s">
        <v>11</v>
      </c>
      <c r="K208" s="41" t="s">
        <v>11</v>
      </c>
      <c r="L208" s="154"/>
      <c r="M208" s="154"/>
      <c r="N208" s="157"/>
    </row>
    <row r="209" spans="1:14" ht="24">
      <c r="A209" s="84"/>
      <c r="B209" s="85"/>
      <c r="C209" s="65"/>
      <c r="D209" s="65"/>
      <c r="E209" s="66"/>
      <c r="F209" s="67"/>
      <c r="G209" s="67"/>
      <c r="H209" s="68"/>
      <c r="I209" s="67"/>
      <c r="J209" s="67"/>
      <c r="K209" s="69"/>
      <c r="L209" s="154"/>
      <c r="M209" s="154"/>
      <c r="N209" s="157"/>
    </row>
    <row r="210" spans="1:14" ht="24">
      <c r="A210" s="86"/>
      <c r="B210" s="87"/>
      <c r="C210" s="72"/>
      <c r="D210" s="72"/>
      <c r="E210" s="73"/>
      <c r="F210" s="74"/>
      <c r="G210" s="74"/>
      <c r="H210" s="75"/>
      <c r="I210" s="74"/>
      <c r="J210" s="74"/>
      <c r="K210" s="76"/>
      <c r="L210" s="154"/>
      <c r="M210" s="154"/>
      <c r="N210" s="157"/>
    </row>
    <row r="211" spans="1:14" ht="252" customHeight="1">
      <c r="A211" s="88"/>
      <c r="B211" s="8"/>
      <c r="C211" s="79"/>
      <c r="D211" s="79"/>
      <c r="E211" s="80"/>
      <c r="F211" s="81"/>
      <c r="G211" s="81"/>
      <c r="H211" s="82"/>
      <c r="I211" s="81"/>
      <c r="J211" s="81"/>
      <c r="K211" s="83"/>
      <c r="L211" s="155"/>
      <c r="M211" s="155"/>
      <c r="N211" s="158"/>
    </row>
    <row r="212" spans="1:14" s="2" customFormat="1" ht="48">
      <c r="A212" s="19" t="s">
        <v>18</v>
      </c>
      <c r="B212" s="9"/>
      <c r="C212" s="20" t="s">
        <v>11</v>
      </c>
      <c r="D212" s="20" t="s">
        <v>11</v>
      </c>
      <c r="E212" s="21" t="s">
        <v>11</v>
      </c>
      <c r="F212" s="22">
        <v>6938300</v>
      </c>
      <c r="G212" s="22">
        <v>2970008.52</v>
      </c>
      <c r="H212" s="21">
        <f t="shared" ref="H212" si="74">G212/F212*100</f>
        <v>42.805997434530077</v>
      </c>
      <c r="I212" s="22">
        <v>1500000</v>
      </c>
      <c r="J212" s="22">
        <v>647955</v>
      </c>
      <c r="K212" s="21">
        <f t="shared" ref="K212" si="75">J212/I212*100</f>
        <v>43.197000000000003</v>
      </c>
      <c r="L212" s="60"/>
      <c r="M212" s="60"/>
      <c r="N212" s="19"/>
    </row>
    <row r="213" spans="1:14" ht="21" customHeight="1">
      <c r="A213" s="25" t="s">
        <v>192</v>
      </c>
      <c r="B213" s="26" t="s">
        <v>19</v>
      </c>
      <c r="C213" s="27">
        <f>C216</f>
        <v>12000</v>
      </c>
      <c r="D213" s="27">
        <f t="shared" ref="D213:E213" si="76">D216</f>
        <v>10649</v>
      </c>
      <c r="E213" s="28">
        <f t="shared" si="76"/>
        <v>88.74166666666666</v>
      </c>
      <c r="F213" s="29">
        <v>6938300</v>
      </c>
      <c r="G213" s="29">
        <v>2970008.52</v>
      </c>
      <c r="H213" s="28">
        <f t="shared" ref="H213" si="77">G213/F213*100</f>
        <v>42.805997434530077</v>
      </c>
      <c r="I213" s="29">
        <v>1500000</v>
      </c>
      <c r="J213" s="29">
        <v>647955</v>
      </c>
      <c r="K213" s="28">
        <f t="shared" ref="K213" si="78">J213/I213*100</f>
        <v>43.197000000000003</v>
      </c>
      <c r="L213" s="153" t="s">
        <v>81</v>
      </c>
      <c r="M213" s="153" t="s">
        <v>82</v>
      </c>
      <c r="N213" s="156" t="s">
        <v>224</v>
      </c>
    </row>
    <row r="214" spans="1:14" ht="24">
      <c r="A214" s="25"/>
      <c r="B214" s="26" t="s">
        <v>20</v>
      </c>
      <c r="C214" s="27">
        <f>C217</f>
        <v>1200</v>
      </c>
      <c r="D214" s="27">
        <f t="shared" ref="D214:E214" si="79">D217</f>
        <v>330</v>
      </c>
      <c r="E214" s="28">
        <f t="shared" si="79"/>
        <v>27.5</v>
      </c>
      <c r="F214" s="32"/>
      <c r="G214" s="32"/>
      <c r="H214" s="33"/>
      <c r="I214" s="32"/>
      <c r="J214" s="32"/>
      <c r="K214" s="33"/>
      <c r="L214" s="154"/>
      <c r="M214" s="154"/>
      <c r="N214" s="157"/>
    </row>
    <row r="215" spans="1:14" ht="24">
      <c r="A215" s="36" t="s">
        <v>13</v>
      </c>
      <c r="B215" s="37" t="s">
        <v>11</v>
      </c>
      <c r="C215" s="38" t="s">
        <v>11</v>
      </c>
      <c r="D215" s="38" t="s">
        <v>11</v>
      </c>
      <c r="E215" s="39" t="s">
        <v>11</v>
      </c>
      <c r="F215" s="40" t="s">
        <v>11</v>
      </c>
      <c r="G215" s="40" t="s">
        <v>11</v>
      </c>
      <c r="H215" s="41" t="s">
        <v>11</v>
      </c>
      <c r="I215" s="40" t="s">
        <v>11</v>
      </c>
      <c r="J215" s="40" t="s">
        <v>11</v>
      </c>
      <c r="K215" s="41" t="s">
        <v>11</v>
      </c>
      <c r="L215" s="154"/>
      <c r="M215" s="154"/>
      <c r="N215" s="157"/>
    </row>
    <row r="216" spans="1:14" ht="24">
      <c r="A216" s="58" t="s">
        <v>124</v>
      </c>
      <c r="B216" s="37" t="s">
        <v>19</v>
      </c>
      <c r="C216" s="38">
        <v>12000</v>
      </c>
      <c r="D216" s="38">
        <v>10649</v>
      </c>
      <c r="E216" s="39">
        <f t="shared" ref="E216:E217" si="80">(D216*100)/C216</f>
        <v>88.74166666666666</v>
      </c>
      <c r="F216" s="40" t="s">
        <v>11</v>
      </c>
      <c r="G216" s="40" t="s">
        <v>11</v>
      </c>
      <c r="H216" s="41" t="s">
        <v>11</v>
      </c>
      <c r="I216" s="40" t="s">
        <v>11</v>
      </c>
      <c r="J216" s="40" t="s">
        <v>11</v>
      </c>
      <c r="K216" s="41" t="s">
        <v>11</v>
      </c>
      <c r="L216" s="154"/>
      <c r="M216" s="154"/>
      <c r="N216" s="157"/>
    </row>
    <row r="217" spans="1:14" ht="24">
      <c r="A217" s="58" t="s">
        <v>125</v>
      </c>
      <c r="B217" s="37" t="s">
        <v>20</v>
      </c>
      <c r="C217" s="38">
        <v>1200</v>
      </c>
      <c r="D217" s="38">
        <v>330</v>
      </c>
      <c r="E217" s="39">
        <f t="shared" si="80"/>
        <v>27.5</v>
      </c>
      <c r="F217" s="40" t="s">
        <v>11</v>
      </c>
      <c r="G217" s="40" t="s">
        <v>11</v>
      </c>
      <c r="H217" s="41" t="s">
        <v>11</v>
      </c>
      <c r="I217" s="40" t="s">
        <v>11</v>
      </c>
      <c r="J217" s="40" t="s">
        <v>11</v>
      </c>
      <c r="K217" s="41" t="s">
        <v>11</v>
      </c>
      <c r="L217" s="154"/>
      <c r="M217" s="154"/>
      <c r="N217" s="157"/>
    </row>
    <row r="218" spans="1:14" ht="180.75" customHeight="1">
      <c r="A218" s="89"/>
      <c r="B218" s="90"/>
      <c r="C218" s="91"/>
      <c r="D218" s="91"/>
      <c r="E218" s="92"/>
      <c r="F218" s="93"/>
      <c r="G218" s="93"/>
      <c r="H218" s="94"/>
      <c r="I218" s="93"/>
      <c r="J218" s="93"/>
      <c r="K218" s="95"/>
      <c r="L218" s="59"/>
      <c r="M218" s="59"/>
      <c r="N218" s="158"/>
    </row>
    <row r="219" spans="1:14" s="2" customFormat="1" ht="48">
      <c r="A219" s="19" t="s">
        <v>21</v>
      </c>
      <c r="B219" s="9"/>
      <c r="C219" s="20" t="s">
        <v>11</v>
      </c>
      <c r="D219" s="20" t="s">
        <v>11</v>
      </c>
      <c r="E219" s="21" t="s">
        <v>11</v>
      </c>
      <c r="F219" s="22">
        <f>SUM(F220)</f>
        <v>17492400</v>
      </c>
      <c r="G219" s="22">
        <f>SUM(G220)</f>
        <v>13083041.6</v>
      </c>
      <c r="H219" s="21">
        <f t="shared" ref="H219:H220" si="81">G219/F219*100</f>
        <v>74.792719123733733</v>
      </c>
      <c r="I219" s="134">
        <f>SUM(I220)</f>
        <v>0</v>
      </c>
      <c r="J219" s="134">
        <f>SUM(J220)</f>
        <v>0</v>
      </c>
      <c r="K219" s="21">
        <v>0</v>
      </c>
      <c r="L219" s="60"/>
      <c r="M219" s="60"/>
      <c r="N219" s="19"/>
    </row>
    <row r="220" spans="1:14" ht="21" customHeight="1">
      <c r="A220" s="25" t="s">
        <v>193</v>
      </c>
      <c r="B220" s="26" t="s">
        <v>22</v>
      </c>
      <c r="C220" s="27">
        <v>13</v>
      </c>
      <c r="D220" s="27">
        <f>D228</f>
        <v>6</v>
      </c>
      <c r="E220" s="28">
        <f t="shared" ref="E220:E223" si="82">(D220*100)/C220</f>
        <v>46.153846153846153</v>
      </c>
      <c r="F220" s="29">
        <v>17492400</v>
      </c>
      <c r="G220" s="29">
        <v>13083041.6</v>
      </c>
      <c r="H220" s="28">
        <f t="shared" si="81"/>
        <v>74.792719123733733</v>
      </c>
      <c r="I220" s="101">
        <v>0</v>
      </c>
      <c r="J220" s="101">
        <v>0</v>
      </c>
      <c r="K220" s="28">
        <v>0</v>
      </c>
      <c r="L220" s="153" t="s">
        <v>81</v>
      </c>
      <c r="M220" s="153" t="s">
        <v>82</v>
      </c>
      <c r="N220" s="156" t="s">
        <v>225</v>
      </c>
    </row>
    <row r="221" spans="1:14" ht="24">
      <c r="A221" s="25"/>
      <c r="B221" s="26" t="s">
        <v>182</v>
      </c>
      <c r="C221" s="27">
        <v>261935</v>
      </c>
      <c r="D221" s="27">
        <f t="shared" ref="D221:D223" si="83">D229</f>
        <v>173535</v>
      </c>
      <c r="E221" s="28">
        <f t="shared" si="82"/>
        <v>66.251169183194307</v>
      </c>
      <c r="F221" s="29"/>
      <c r="G221" s="29"/>
      <c r="H221" s="28"/>
      <c r="I221" s="29"/>
      <c r="J221" s="29"/>
      <c r="K221" s="28"/>
      <c r="L221" s="154"/>
      <c r="M221" s="154"/>
      <c r="N221" s="157"/>
    </row>
    <row r="222" spans="1:14" ht="24">
      <c r="A222" s="25"/>
      <c r="B222" s="26" t="s">
        <v>19</v>
      </c>
      <c r="C222" s="27">
        <v>1953</v>
      </c>
      <c r="D222" s="27">
        <f t="shared" si="83"/>
        <v>646</v>
      </c>
      <c r="E222" s="28">
        <f t="shared" si="82"/>
        <v>33.07731694828469</v>
      </c>
      <c r="F222" s="29"/>
      <c r="G222" s="29"/>
      <c r="H222" s="28"/>
      <c r="I222" s="29"/>
      <c r="J222" s="29"/>
      <c r="K222" s="28"/>
      <c r="L222" s="154"/>
      <c r="M222" s="154"/>
      <c r="N222" s="157"/>
    </row>
    <row r="223" spans="1:14" ht="24">
      <c r="A223" s="25"/>
      <c r="B223" s="26" t="s">
        <v>185</v>
      </c>
      <c r="C223" s="27">
        <v>288</v>
      </c>
      <c r="D223" s="27">
        <f t="shared" si="83"/>
        <v>65</v>
      </c>
      <c r="E223" s="28">
        <f t="shared" si="82"/>
        <v>22.569444444444443</v>
      </c>
      <c r="F223" s="29"/>
      <c r="G223" s="29"/>
      <c r="H223" s="28"/>
      <c r="I223" s="29"/>
      <c r="J223" s="29"/>
      <c r="K223" s="28"/>
      <c r="L223" s="154"/>
      <c r="M223" s="154"/>
      <c r="N223" s="157"/>
    </row>
    <row r="224" spans="1:14" ht="24">
      <c r="A224" s="36" t="s">
        <v>13</v>
      </c>
      <c r="B224" s="37" t="s">
        <v>11</v>
      </c>
      <c r="C224" s="38" t="s">
        <v>11</v>
      </c>
      <c r="D224" s="38" t="s">
        <v>11</v>
      </c>
      <c r="E224" s="39" t="s">
        <v>11</v>
      </c>
      <c r="F224" s="40" t="s">
        <v>11</v>
      </c>
      <c r="G224" s="40" t="s">
        <v>11</v>
      </c>
      <c r="H224" s="41" t="s">
        <v>11</v>
      </c>
      <c r="I224" s="40" t="s">
        <v>11</v>
      </c>
      <c r="J224" s="40" t="s">
        <v>11</v>
      </c>
      <c r="K224" s="41" t="s">
        <v>11</v>
      </c>
      <c r="L224" s="154"/>
      <c r="M224" s="154"/>
      <c r="N224" s="157"/>
    </row>
    <row r="225" spans="1:14" ht="24">
      <c r="A225" s="102" t="s">
        <v>178</v>
      </c>
      <c r="B225" s="37"/>
      <c r="C225" s="38"/>
      <c r="D225" s="38"/>
      <c r="E225" s="39"/>
      <c r="F225" s="40"/>
      <c r="G225" s="40"/>
      <c r="H225" s="41"/>
      <c r="I225" s="40"/>
      <c r="J225" s="40"/>
      <c r="K225" s="41"/>
      <c r="L225" s="154"/>
      <c r="M225" s="154"/>
      <c r="N225" s="157"/>
    </row>
    <row r="226" spans="1:14" ht="24">
      <c r="A226" s="61" t="s">
        <v>117</v>
      </c>
      <c r="B226" s="62" t="s">
        <v>22</v>
      </c>
      <c r="C226" s="38">
        <v>13</v>
      </c>
      <c r="D226" s="38">
        <v>2</v>
      </c>
      <c r="E226" s="39">
        <f t="shared" ref="E226:E231" si="84">(D226*100)/C226</f>
        <v>15.384615384615385</v>
      </c>
      <c r="F226" s="40" t="s">
        <v>11</v>
      </c>
      <c r="G226" s="40" t="s">
        <v>11</v>
      </c>
      <c r="H226" s="41" t="s">
        <v>11</v>
      </c>
      <c r="I226" s="40" t="s">
        <v>11</v>
      </c>
      <c r="J226" s="40" t="s">
        <v>11</v>
      </c>
      <c r="K226" s="41" t="s">
        <v>11</v>
      </c>
      <c r="L226" s="154"/>
      <c r="M226" s="154"/>
      <c r="N226" s="157"/>
    </row>
    <row r="227" spans="1:14" ht="24">
      <c r="A227" s="61" t="s">
        <v>179</v>
      </c>
      <c r="B227" s="62" t="s">
        <v>22</v>
      </c>
      <c r="C227" s="38">
        <v>13</v>
      </c>
      <c r="D227" s="38">
        <v>5</v>
      </c>
      <c r="E227" s="39">
        <f t="shared" si="84"/>
        <v>38.46153846153846</v>
      </c>
      <c r="F227" s="40" t="s">
        <v>11</v>
      </c>
      <c r="G227" s="40" t="s">
        <v>11</v>
      </c>
      <c r="H227" s="41" t="s">
        <v>11</v>
      </c>
      <c r="I227" s="40" t="s">
        <v>11</v>
      </c>
      <c r="J227" s="40" t="s">
        <v>11</v>
      </c>
      <c r="K227" s="41" t="s">
        <v>11</v>
      </c>
      <c r="L227" s="154"/>
      <c r="M227" s="154"/>
      <c r="N227" s="157"/>
    </row>
    <row r="228" spans="1:14" ht="24">
      <c r="A228" s="58" t="s">
        <v>180</v>
      </c>
      <c r="B228" s="37" t="s">
        <v>22</v>
      </c>
      <c r="C228" s="38">
        <v>13</v>
      </c>
      <c r="D228" s="38">
        <v>6</v>
      </c>
      <c r="E228" s="39">
        <f t="shared" si="84"/>
        <v>46.153846153846153</v>
      </c>
      <c r="F228" s="40" t="s">
        <v>11</v>
      </c>
      <c r="G228" s="40" t="s">
        <v>11</v>
      </c>
      <c r="H228" s="41" t="s">
        <v>11</v>
      </c>
      <c r="I228" s="40" t="s">
        <v>11</v>
      </c>
      <c r="J228" s="40" t="s">
        <v>11</v>
      </c>
      <c r="K228" s="41" t="s">
        <v>11</v>
      </c>
      <c r="L228" s="154"/>
      <c r="M228" s="154"/>
      <c r="N228" s="157"/>
    </row>
    <row r="229" spans="1:14" ht="24">
      <c r="A229" s="58" t="s">
        <v>181</v>
      </c>
      <c r="B229" s="37" t="s">
        <v>182</v>
      </c>
      <c r="C229" s="38">
        <v>261935</v>
      </c>
      <c r="D229" s="38">
        <v>173535</v>
      </c>
      <c r="E229" s="39">
        <f t="shared" si="84"/>
        <v>66.251169183194307</v>
      </c>
      <c r="F229" s="40"/>
      <c r="G229" s="40"/>
      <c r="H229" s="41"/>
      <c r="I229" s="40"/>
      <c r="J229" s="40"/>
      <c r="K229" s="41"/>
      <c r="L229" s="154"/>
      <c r="M229" s="154"/>
      <c r="N229" s="157"/>
    </row>
    <row r="230" spans="1:14" ht="24">
      <c r="A230" s="58" t="s">
        <v>183</v>
      </c>
      <c r="B230" s="37" t="s">
        <v>19</v>
      </c>
      <c r="C230" s="38">
        <v>1953</v>
      </c>
      <c r="D230" s="38">
        <v>646</v>
      </c>
      <c r="E230" s="39">
        <f t="shared" si="84"/>
        <v>33.07731694828469</v>
      </c>
      <c r="F230" s="40"/>
      <c r="G230" s="40"/>
      <c r="H230" s="41"/>
      <c r="I230" s="40"/>
      <c r="J230" s="40"/>
      <c r="K230" s="41"/>
      <c r="L230" s="154"/>
      <c r="M230" s="154"/>
      <c r="N230" s="157"/>
    </row>
    <row r="231" spans="1:14" ht="24">
      <c r="A231" s="58" t="s">
        <v>184</v>
      </c>
      <c r="B231" s="37" t="s">
        <v>185</v>
      </c>
      <c r="C231" s="38">
        <v>288</v>
      </c>
      <c r="D231" s="38">
        <v>65</v>
      </c>
      <c r="E231" s="39">
        <f t="shared" si="84"/>
        <v>22.569444444444443</v>
      </c>
      <c r="F231" s="40"/>
      <c r="G231" s="40"/>
      <c r="H231" s="41"/>
      <c r="I231" s="40"/>
      <c r="J231" s="40"/>
      <c r="K231" s="41"/>
      <c r="L231" s="155"/>
      <c r="M231" s="155"/>
      <c r="N231" s="158"/>
    </row>
    <row r="232" spans="1:14" s="2" customFormat="1" ht="48">
      <c r="A232" s="19" t="s">
        <v>23</v>
      </c>
      <c r="B232" s="9"/>
      <c r="C232" s="20" t="s">
        <v>11</v>
      </c>
      <c r="D232" s="20" t="s">
        <v>11</v>
      </c>
      <c r="E232" s="21" t="s">
        <v>11</v>
      </c>
      <c r="F232" s="22">
        <f>SUM(F233)</f>
        <v>8849800</v>
      </c>
      <c r="G232" s="22">
        <f>SUM(G233)</f>
        <v>2271083.27</v>
      </c>
      <c r="H232" s="21">
        <f t="shared" ref="H232" si="85">G232/F232*100</f>
        <v>25.662537797464353</v>
      </c>
      <c r="I232" s="134">
        <f>SUM(I233)</f>
        <v>0</v>
      </c>
      <c r="J232" s="134">
        <f>SUM(J233)</f>
        <v>0</v>
      </c>
      <c r="K232" s="21">
        <v>0</v>
      </c>
      <c r="L232" s="60"/>
      <c r="M232" s="60"/>
      <c r="N232" s="19"/>
    </row>
    <row r="233" spans="1:14" ht="42" customHeight="1">
      <c r="A233" s="25" t="s">
        <v>194</v>
      </c>
      <c r="B233" s="26" t="str">
        <f>B235</f>
        <v>แห่ง</v>
      </c>
      <c r="C233" s="27">
        <f t="shared" ref="C233:E233" si="86">C235</f>
        <v>116</v>
      </c>
      <c r="D233" s="27">
        <f t="shared" si="86"/>
        <v>48</v>
      </c>
      <c r="E233" s="28">
        <f t="shared" si="86"/>
        <v>41.379310344827587</v>
      </c>
      <c r="F233" s="29">
        <v>8849800</v>
      </c>
      <c r="G233" s="29">
        <v>2271083.27</v>
      </c>
      <c r="H233" s="28">
        <v>25.662537797464353</v>
      </c>
      <c r="I233" s="101">
        <v>0</v>
      </c>
      <c r="J233" s="101">
        <v>0</v>
      </c>
      <c r="K233" s="28">
        <v>0</v>
      </c>
      <c r="L233" s="153" t="s">
        <v>81</v>
      </c>
      <c r="M233" s="153" t="s">
        <v>82</v>
      </c>
      <c r="N233" s="156" t="s">
        <v>226</v>
      </c>
    </row>
    <row r="234" spans="1:14" ht="24">
      <c r="A234" s="36" t="s">
        <v>13</v>
      </c>
      <c r="B234" s="37" t="s">
        <v>11</v>
      </c>
      <c r="C234" s="38" t="s">
        <v>11</v>
      </c>
      <c r="D234" s="38" t="s">
        <v>11</v>
      </c>
      <c r="E234" s="39" t="s">
        <v>11</v>
      </c>
      <c r="F234" s="40" t="s">
        <v>11</v>
      </c>
      <c r="G234" s="40" t="s">
        <v>11</v>
      </c>
      <c r="H234" s="41" t="s">
        <v>11</v>
      </c>
      <c r="I234" s="40" t="s">
        <v>11</v>
      </c>
      <c r="J234" s="40" t="s">
        <v>11</v>
      </c>
      <c r="K234" s="41" t="s">
        <v>11</v>
      </c>
      <c r="L234" s="154"/>
      <c r="M234" s="154"/>
      <c r="N234" s="157"/>
    </row>
    <row r="235" spans="1:14" ht="24">
      <c r="A235" s="58" t="s">
        <v>120</v>
      </c>
      <c r="B235" s="37" t="s">
        <v>22</v>
      </c>
      <c r="C235" s="38">
        <v>116</v>
      </c>
      <c r="D235" s="38">
        <v>48</v>
      </c>
      <c r="E235" s="39">
        <f t="shared" ref="E235:E241" si="87">(D235*100)/C235</f>
        <v>41.379310344827587</v>
      </c>
      <c r="F235" s="40" t="s">
        <v>11</v>
      </c>
      <c r="G235" s="40" t="s">
        <v>11</v>
      </c>
      <c r="H235" s="41" t="s">
        <v>11</v>
      </c>
      <c r="I235" s="40" t="s">
        <v>11</v>
      </c>
      <c r="J235" s="40" t="s">
        <v>11</v>
      </c>
      <c r="K235" s="41" t="s">
        <v>11</v>
      </c>
      <c r="L235" s="154"/>
      <c r="M235" s="154"/>
      <c r="N235" s="157"/>
    </row>
    <row r="236" spans="1:14" ht="24">
      <c r="A236" s="58" t="s">
        <v>121</v>
      </c>
      <c r="B236" s="37" t="s">
        <v>24</v>
      </c>
      <c r="C236" s="38">
        <v>84</v>
      </c>
      <c r="D236" s="38">
        <v>38</v>
      </c>
      <c r="E236" s="39">
        <f t="shared" si="87"/>
        <v>45.238095238095241</v>
      </c>
      <c r="F236" s="40" t="s">
        <v>11</v>
      </c>
      <c r="G236" s="40" t="s">
        <v>11</v>
      </c>
      <c r="H236" s="41" t="s">
        <v>11</v>
      </c>
      <c r="I236" s="40" t="s">
        <v>11</v>
      </c>
      <c r="J236" s="40" t="s">
        <v>11</v>
      </c>
      <c r="K236" s="41" t="s">
        <v>11</v>
      </c>
      <c r="L236" s="154"/>
      <c r="M236" s="154"/>
      <c r="N236" s="157"/>
    </row>
    <row r="237" spans="1:14" ht="24">
      <c r="A237" s="58" t="s">
        <v>122</v>
      </c>
      <c r="B237" s="37" t="s">
        <v>20</v>
      </c>
      <c r="C237" s="38">
        <v>1050</v>
      </c>
      <c r="D237" s="38">
        <v>1060</v>
      </c>
      <c r="E237" s="39">
        <f t="shared" si="87"/>
        <v>100.95238095238095</v>
      </c>
      <c r="F237" s="40" t="s">
        <v>11</v>
      </c>
      <c r="G237" s="40" t="s">
        <v>11</v>
      </c>
      <c r="H237" s="41" t="s">
        <v>11</v>
      </c>
      <c r="I237" s="40" t="s">
        <v>11</v>
      </c>
      <c r="J237" s="40" t="s">
        <v>11</v>
      </c>
      <c r="K237" s="41" t="s">
        <v>11</v>
      </c>
      <c r="L237" s="154"/>
      <c r="M237" s="154"/>
      <c r="N237" s="157"/>
    </row>
    <row r="238" spans="1:14" ht="24">
      <c r="A238" s="58" t="s">
        <v>123</v>
      </c>
      <c r="B238" s="37" t="s">
        <v>20</v>
      </c>
      <c r="C238" s="38">
        <v>1050</v>
      </c>
      <c r="D238" s="38">
        <v>445</v>
      </c>
      <c r="E238" s="39">
        <f t="shared" si="87"/>
        <v>42.38095238095238</v>
      </c>
      <c r="F238" s="40" t="s">
        <v>11</v>
      </c>
      <c r="G238" s="40" t="s">
        <v>11</v>
      </c>
      <c r="H238" s="41" t="s">
        <v>11</v>
      </c>
      <c r="I238" s="40" t="s">
        <v>11</v>
      </c>
      <c r="J238" s="40" t="s">
        <v>11</v>
      </c>
      <c r="K238" s="41" t="s">
        <v>11</v>
      </c>
      <c r="L238" s="154"/>
      <c r="M238" s="154"/>
      <c r="N238" s="157"/>
    </row>
    <row r="239" spans="1:14" ht="129" customHeight="1">
      <c r="A239" s="89"/>
      <c r="B239" s="90"/>
      <c r="C239" s="91"/>
      <c r="D239" s="91"/>
      <c r="E239" s="92"/>
      <c r="F239" s="93"/>
      <c r="G239" s="93"/>
      <c r="H239" s="94"/>
      <c r="I239" s="93"/>
      <c r="J239" s="93"/>
      <c r="K239" s="95"/>
      <c r="L239" s="59"/>
      <c r="M239" s="59"/>
      <c r="N239" s="158"/>
    </row>
    <row r="240" spans="1:14" s="2" customFormat="1" ht="24">
      <c r="A240" s="19" t="s">
        <v>12</v>
      </c>
      <c r="B240" s="9"/>
      <c r="C240" s="20" t="s">
        <v>11</v>
      </c>
      <c r="D240" s="20" t="s">
        <v>11</v>
      </c>
      <c r="E240" s="21" t="s">
        <v>11</v>
      </c>
      <c r="F240" s="22">
        <f>SUM(F241)</f>
        <v>9034800</v>
      </c>
      <c r="G240" s="22">
        <f>SUM(G241)</f>
        <v>7840000.1699999999</v>
      </c>
      <c r="H240" s="21">
        <f t="shared" ref="H240:H241" si="88">G240/F240*100</f>
        <v>86.775580754416254</v>
      </c>
      <c r="I240" s="134">
        <f>SUM(I241)</f>
        <v>0</v>
      </c>
      <c r="J240" s="134">
        <f>SUM(J241)</f>
        <v>0</v>
      </c>
      <c r="K240" s="21">
        <v>0</v>
      </c>
      <c r="L240" s="60"/>
      <c r="M240" s="60"/>
      <c r="N240" s="19"/>
    </row>
    <row r="241" spans="1:14" ht="21" customHeight="1">
      <c r="A241" s="25" t="s">
        <v>195</v>
      </c>
      <c r="B241" s="26" t="s">
        <v>15</v>
      </c>
      <c r="C241" s="27">
        <f>SUM(C243:C244)</f>
        <v>2</v>
      </c>
      <c r="D241" s="27">
        <f>SUM(D243:D244)</f>
        <v>0</v>
      </c>
      <c r="E241" s="28">
        <f t="shared" si="87"/>
        <v>0</v>
      </c>
      <c r="F241" s="29">
        <v>9034800</v>
      </c>
      <c r="G241" s="29">
        <v>7840000.1699999999</v>
      </c>
      <c r="H241" s="28">
        <f t="shared" si="88"/>
        <v>86.775580754416254</v>
      </c>
      <c r="I241" s="101">
        <v>0</v>
      </c>
      <c r="J241" s="101">
        <v>0</v>
      </c>
      <c r="K241" s="28">
        <v>0</v>
      </c>
      <c r="L241" s="153" t="s">
        <v>81</v>
      </c>
      <c r="M241" s="153" t="s">
        <v>82</v>
      </c>
      <c r="N241" s="156" t="s">
        <v>227</v>
      </c>
    </row>
    <row r="242" spans="1:14" ht="24">
      <c r="A242" s="36" t="s">
        <v>13</v>
      </c>
      <c r="B242" s="37" t="s">
        <v>11</v>
      </c>
      <c r="C242" s="38" t="s">
        <v>11</v>
      </c>
      <c r="D242" s="38" t="s">
        <v>11</v>
      </c>
      <c r="E242" s="39" t="s">
        <v>11</v>
      </c>
      <c r="F242" s="40" t="s">
        <v>11</v>
      </c>
      <c r="G242" s="40" t="s">
        <v>11</v>
      </c>
      <c r="H242" s="41" t="s">
        <v>11</v>
      </c>
      <c r="I242" s="40" t="s">
        <v>11</v>
      </c>
      <c r="J242" s="40" t="s">
        <v>11</v>
      </c>
      <c r="K242" s="41" t="s">
        <v>11</v>
      </c>
      <c r="L242" s="154"/>
      <c r="M242" s="154"/>
      <c r="N242" s="157"/>
    </row>
    <row r="243" spans="1:14" ht="24">
      <c r="A243" s="61" t="s">
        <v>14</v>
      </c>
      <c r="B243" s="62" t="s">
        <v>15</v>
      </c>
      <c r="C243" s="38">
        <v>1</v>
      </c>
      <c r="D243" s="38">
        <v>0</v>
      </c>
      <c r="E243" s="39">
        <f t="shared" ref="E243:E244" si="89">(D243*100)/C243</f>
        <v>0</v>
      </c>
      <c r="F243" s="40" t="s">
        <v>11</v>
      </c>
      <c r="G243" s="40" t="s">
        <v>11</v>
      </c>
      <c r="H243" s="41" t="s">
        <v>11</v>
      </c>
      <c r="I243" s="40" t="s">
        <v>11</v>
      </c>
      <c r="J243" s="40" t="s">
        <v>11</v>
      </c>
      <c r="K243" s="41" t="s">
        <v>11</v>
      </c>
      <c r="L243" s="154"/>
      <c r="M243" s="154"/>
      <c r="N243" s="157"/>
    </row>
    <row r="244" spans="1:14" ht="24">
      <c r="A244" s="61" t="s">
        <v>16</v>
      </c>
      <c r="B244" s="62" t="s">
        <v>15</v>
      </c>
      <c r="C244" s="38">
        <v>1</v>
      </c>
      <c r="D244" s="38">
        <v>0</v>
      </c>
      <c r="E244" s="39">
        <f t="shared" si="89"/>
        <v>0</v>
      </c>
      <c r="F244" s="40" t="s">
        <v>11</v>
      </c>
      <c r="G244" s="40" t="s">
        <v>11</v>
      </c>
      <c r="H244" s="41" t="s">
        <v>11</v>
      </c>
      <c r="I244" s="40" t="s">
        <v>11</v>
      </c>
      <c r="J244" s="40" t="s">
        <v>11</v>
      </c>
      <c r="K244" s="41" t="s">
        <v>11</v>
      </c>
      <c r="L244" s="154"/>
      <c r="M244" s="154"/>
      <c r="N244" s="157"/>
    </row>
    <row r="245" spans="1:14" ht="79.5" customHeight="1">
      <c r="A245" s="124"/>
      <c r="B245" s="125"/>
      <c r="C245" s="91"/>
      <c r="D245" s="91"/>
      <c r="E245" s="92"/>
      <c r="F245" s="93"/>
      <c r="G245" s="93"/>
      <c r="H245" s="94"/>
      <c r="I245" s="93"/>
      <c r="J245" s="93"/>
      <c r="K245" s="95"/>
      <c r="L245" s="59"/>
      <c r="M245" s="59"/>
      <c r="N245" s="158"/>
    </row>
    <row r="246" spans="1:14" s="2" customFormat="1" ht="21" customHeight="1">
      <c r="A246" s="19" t="s">
        <v>25</v>
      </c>
      <c r="B246" s="9"/>
      <c r="C246" s="20" t="s">
        <v>11</v>
      </c>
      <c r="D246" s="20" t="s">
        <v>11</v>
      </c>
      <c r="E246" s="21" t="s">
        <v>11</v>
      </c>
      <c r="F246" s="22">
        <f>SUM(F247)</f>
        <v>79680400</v>
      </c>
      <c r="G246" s="22">
        <f>SUM(G247)</f>
        <v>21975435.149999999</v>
      </c>
      <c r="H246" s="21">
        <f t="shared" ref="H246" si="90">G246/F246*100</f>
        <v>27.579473935873818</v>
      </c>
      <c r="I246" s="134">
        <v>0</v>
      </c>
      <c r="J246" s="134">
        <v>0</v>
      </c>
      <c r="K246" s="21">
        <v>0</v>
      </c>
      <c r="L246" s="60"/>
      <c r="M246" s="60"/>
      <c r="N246" s="19"/>
    </row>
    <row r="247" spans="1:14" ht="21" customHeight="1">
      <c r="A247" s="135" t="s">
        <v>196</v>
      </c>
      <c r="B247" s="26" t="s">
        <v>22</v>
      </c>
      <c r="C247" s="27">
        <f>C252+C255</f>
        <v>2</v>
      </c>
      <c r="D247" s="27">
        <f>D252+D255</f>
        <v>0</v>
      </c>
      <c r="E247" s="28">
        <f t="shared" ref="E247" si="91">(D247*100)/C247</f>
        <v>0</v>
      </c>
      <c r="F247" s="29">
        <v>79680400</v>
      </c>
      <c r="G247" s="29">
        <v>21975435.149999999</v>
      </c>
      <c r="H247" s="28">
        <f t="shared" ref="H247" si="92">G247/F247*100</f>
        <v>27.579473935873818</v>
      </c>
      <c r="I247" s="101">
        <v>0</v>
      </c>
      <c r="J247" s="101">
        <v>0</v>
      </c>
      <c r="K247" s="28">
        <v>0</v>
      </c>
      <c r="L247" s="153" t="s">
        <v>81</v>
      </c>
      <c r="M247" s="159" t="s">
        <v>83</v>
      </c>
      <c r="N247" s="156" t="s">
        <v>228</v>
      </c>
    </row>
    <row r="248" spans="1:14" ht="24">
      <c r="A248" s="36" t="s">
        <v>13</v>
      </c>
      <c r="B248" s="37" t="s">
        <v>11</v>
      </c>
      <c r="C248" s="38" t="s">
        <v>11</v>
      </c>
      <c r="D248" s="38" t="s">
        <v>11</v>
      </c>
      <c r="E248" s="39" t="s">
        <v>11</v>
      </c>
      <c r="F248" s="40" t="s">
        <v>11</v>
      </c>
      <c r="G248" s="40" t="s">
        <v>11</v>
      </c>
      <c r="H248" s="41" t="s">
        <v>11</v>
      </c>
      <c r="I248" s="40" t="s">
        <v>11</v>
      </c>
      <c r="J248" s="40" t="s">
        <v>11</v>
      </c>
      <c r="K248" s="41" t="s">
        <v>11</v>
      </c>
      <c r="L248" s="154"/>
      <c r="M248" s="160"/>
      <c r="N248" s="157"/>
    </row>
    <row r="249" spans="1:14" ht="24">
      <c r="A249" s="58" t="s">
        <v>115</v>
      </c>
      <c r="B249" s="37"/>
      <c r="C249" s="38"/>
      <c r="D249" s="38"/>
      <c r="E249" s="39"/>
      <c r="F249" s="40"/>
      <c r="G249" s="40"/>
      <c r="H249" s="41"/>
      <c r="I249" s="40"/>
      <c r="J249" s="40"/>
      <c r="K249" s="41"/>
      <c r="L249" s="154"/>
      <c r="M249" s="160"/>
      <c r="N249" s="157"/>
    </row>
    <row r="250" spans="1:14" ht="24">
      <c r="A250" s="61" t="s">
        <v>117</v>
      </c>
      <c r="B250" s="62" t="s">
        <v>22</v>
      </c>
      <c r="C250" s="38">
        <v>1</v>
      </c>
      <c r="D250" s="38">
        <v>1</v>
      </c>
      <c r="E250" s="39">
        <f t="shared" ref="E250:E255" si="93">(D250*100)/C250</f>
        <v>100</v>
      </c>
      <c r="F250" s="40" t="s">
        <v>11</v>
      </c>
      <c r="G250" s="40" t="s">
        <v>11</v>
      </c>
      <c r="H250" s="41" t="s">
        <v>11</v>
      </c>
      <c r="I250" s="40" t="s">
        <v>11</v>
      </c>
      <c r="J250" s="40" t="s">
        <v>11</v>
      </c>
      <c r="K250" s="41" t="s">
        <v>11</v>
      </c>
      <c r="L250" s="154"/>
      <c r="M250" s="160"/>
      <c r="N250" s="157"/>
    </row>
    <row r="251" spans="1:14" ht="24">
      <c r="A251" s="61" t="s">
        <v>116</v>
      </c>
      <c r="B251" s="62" t="s">
        <v>7</v>
      </c>
      <c r="C251" s="38">
        <v>100</v>
      </c>
      <c r="D251" s="38">
        <v>0</v>
      </c>
      <c r="E251" s="39">
        <f t="shared" si="93"/>
        <v>0</v>
      </c>
      <c r="F251" s="40" t="s">
        <v>11</v>
      </c>
      <c r="G251" s="40" t="s">
        <v>11</v>
      </c>
      <c r="H251" s="41" t="s">
        <v>11</v>
      </c>
      <c r="I251" s="40" t="s">
        <v>11</v>
      </c>
      <c r="J251" s="40" t="s">
        <v>11</v>
      </c>
      <c r="K251" s="41" t="s">
        <v>11</v>
      </c>
      <c r="L251" s="154"/>
      <c r="M251" s="160"/>
      <c r="N251" s="157"/>
    </row>
    <row r="252" spans="1:14" ht="24">
      <c r="A252" s="61" t="s">
        <v>118</v>
      </c>
      <c r="B252" s="62" t="s">
        <v>22</v>
      </c>
      <c r="C252" s="38">
        <v>1</v>
      </c>
      <c r="D252" s="38">
        <v>0</v>
      </c>
      <c r="E252" s="39">
        <f t="shared" si="93"/>
        <v>0</v>
      </c>
      <c r="F252" s="40" t="s">
        <v>11</v>
      </c>
      <c r="G252" s="40" t="s">
        <v>11</v>
      </c>
      <c r="H252" s="41" t="s">
        <v>11</v>
      </c>
      <c r="I252" s="40" t="s">
        <v>11</v>
      </c>
      <c r="J252" s="40" t="s">
        <v>11</v>
      </c>
      <c r="K252" s="41" t="s">
        <v>11</v>
      </c>
      <c r="L252" s="154"/>
      <c r="M252" s="160"/>
      <c r="N252" s="157"/>
    </row>
    <row r="253" spans="1:14" ht="24">
      <c r="A253" s="61" t="s">
        <v>119</v>
      </c>
      <c r="B253" s="62"/>
      <c r="C253" s="38"/>
      <c r="D253" s="38"/>
      <c r="E253" s="39"/>
      <c r="F253" s="40"/>
      <c r="G253" s="40"/>
      <c r="H253" s="41"/>
      <c r="I253" s="40"/>
      <c r="J253" s="40"/>
      <c r="K253" s="41"/>
      <c r="L253" s="154"/>
      <c r="M253" s="160"/>
      <c r="N253" s="157"/>
    </row>
    <row r="254" spans="1:14" ht="24">
      <c r="A254" s="61" t="s">
        <v>116</v>
      </c>
      <c r="B254" s="62" t="s">
        <v>7</v>
      </c>
      <c r="C254" s="38">
        <v>100</v>
      </c>
      <c r="D254" s="38">
        <v>45.81</v>
      </c>
      <c r="E254" s="39">
        <f t="shared" si="93"/>
        <v>45.81</v>
      </c>
      <c r="F254" s="40" t="s">
        <v>11</v>
      </c>
      <c r="G254" s="40" t="s">
        <v>11</v>
      </c>
      <c r="H254" s="41" t="s">
        <v>11</v>
      </c>
      <c r="I254" s="40" t="s">
        <v>11</v>
      </c>
      <c r="J254" s="40" t="s">
        <v>11</v>
      </c>
      <c r="K254" s="41" t="s">
        <v>11</v>
      </c>
      <c r="L254" s="154"/>
      <c r="M254" s="160"/>
      <c r="N254" s="157"/>
    </row>
    <row r="255" spans="1:14" ht="24">
      <c r="A255" s="58" t="s">
        <v>118</v>
      </c>
      <c r="B255" s="37" t="s">
        <v>22</v>
      </c>
      <c r="C255" s="38">
        <v>1</v>
      </c>
      <c r="D255" s="38">
        <v>0</v>
      </c>
      <c r="E255" s="39">
        <f t="shared" si="93"/>
        <v>0</v>
      </c>
      <c r="F255" s="40" t="s">
        <v>11</v>
      </c>
      <c r="G255" s="40" t="s">
        <v>11</v>
      </c>
      <c r="H255" s="41" t="s">
        <v>11</v>
      </c>
      <c r="I255" s="40" t="s">
        <v>11</v>
      </c>
      <c r="J255" s="40" t="s">
        <v>11</v>
      </c>
      <c r="K255" s="41" t="s">
        <v>11</v>
      </c>
      <c r="L255" s="154"/>
      <c r="M255" s="160"/>
      <c r="N255" s="157"/>
    </row>
    <row r="256" spans="1:14" ht="365.25" customHeight="1">
      <c r="A256" s="89"/>
      <c r="B256" s="90"/>
      <c r="C256" s="91"/>
      <c r="D256" s="91"/>
      <c r="E256" s="92"/>
      <c r="F256" s="93"/>
      <c r="G256" s="93"/>
      <c r="H256" s="94"/>
      <c r="I256" s="93"/>
      <c r="J256" s="93"/>
      <c r="K256" s="95"/>
      <c r="L256" s="59"/>
      <c r="M256" s="136"/>
      <c r="N256" s="158"/>
    </row>
    <row r="257" spans="1:14" s="2" customFormat="1" ht="48">
      <c r="A257" s="19" t="s">
        <v>17</v>
      </c>
      <c r="B257" s="9" t="s">
        <v>10</v>
      </c>
      <c r="C257" s="20" t="s">
        <v>11</v>
      </c>
      <c r="D257" s="20" t="s">
        <v>11</v>
      </c>
      <c r="E257" s="21" t="s">
        <v>11</v>
      </c>
      <c r="F257" s="22">
        <f>SUM(F258)</f>
        <v>864426000</v>
      </c>
      <c r="G257" s="22">
        <f>SUM(G258)</f>
        <v>468415563.48999995</v>
      </c>
      <c r="H257" s="21">
        <f t="shared" ref="H257:H258" si="94">G257/F257*100</f>
        <v>54.188046575415363</v>
      </c>
      <c r="I257" s="134">
        <v>0</v>
      </c>
      <c r="J257" s="134">
        <v>0</v>
      </c>
      <c r="K257" s="21">
        <v>0</v>
      </c>
      <c r="L257" s="137"/>
      <c r="M257" s="138"/>
      <c r="N257" s="19"/>
    </row>
    <row r="258" spans="1:14" ht="21" customHeight="1">
      <c r="A258" s="25" t="s">
        <v>163</v>
      </c>
      <c r="B258" s="26" t="s">
        <v>10</v>
      </c>
      <c r="C258" s="27" t="s">
        <v>11</v>
      </c>
      <c r="D258" s="27" t="s">
        <v>11</v>
      </c>
      <c r="E258" s="28" t="s">
        <v>11</v>
      </c>
      <c r="F258" s="29">
        <f>SUM(F259:F260)</f>
        <v>864426000</v>
      </c>
      <c r="G258" s="29">
        <f>SUM(G259:G260)</f>
        <v>468415563.48999995</v>
      </c>
      <c r="H258" s="28">
        <f t="shared" si="94"/>
        <v>54.188046575415363</v>
      </c>
      <c r="I258" s="101">
        <v>0</v>
      </c>
      <c r="J258" s="101">
        <v>0</v>
      </c>
      <c r="K258" s="28">
        <v>0</v>
      </c>
      <c r="L258" s="139"/>
      <c r="M258" s="139"/>
      <c r="N258" s="25"/>
    </row>
    <row r="259" spans="1:14" ht="24">
      <c r="A259" s="58" t="s">
        <v>166</v>
      </c>
      <c r="B259" s="37" t="s">
        <v>10</v>
      </c>
      <c r="C259" s="38" t="s">
        <v>11</v>
      </c>
      <c r="D259" s="38" t="s">
        <v>11</v>
      </c>
      <c r="E259" s="39" t="s">
        <v>11</v>
      </c>
      <c r="F259" s="140">
        <v>807197600</v>
      </c>
      <c r="G259" s="140">
        <v>440661125.02999997</v>
      </c>
      <c r="H259" s="39">
        <f>G259/F259*100</f>
        <v>54.591481073531433</v>
      </c>
      <c r="I259" s="141">
        <v>0</v>
      </c>
      <c r="J259" s="141">
        <v>0</v>
      </c>
      <c r="K259" s="39">
        <v>0</v>
      </c>
      <c r="L259" s="142"/>
      <c r="M259" s="142"/>
      <c r="N259" s="58"/>
    </row>
    <row r="260" spans="1:14" ht="24">
      <c r="A260" s="58" t="s">
        <v>167</v>
      </c>
      <c r="B260" s="37" t="s">
        <v>10</v>
      </c>
      <c r="C260" s="38" t="s">
        <v>11</v>
      </c>
      <c r="D260" s="38" t="s">
        <v>11</v>
      </c>
      <c r="E260" s="39" t="s">
        <v>11</v>
      </c>
      <c r="F260" s="140">
        <v>57228400</v>
      </c>
      <c r="G260" s="140">
        <v>27754438.460000001</v>
      </c>
      <c r="H260" s="39">
        <f t="shared" ref="H260" si="95">G260/F260*100</f>
        <v>48.497666298551074</v>
      </c>
      <c r="I260" s="141">
        <v>0</v>
      </c>
      <c r="J260" s="141">
        <v>0</v>
      </c>
      <c r="K260" s="39">
        <v>0</v>
      </c>
      <c r="L260" s="142"/>
      <c r="M260" s="142"/>
      <c r="N260" s="58"/>
    </row>
    <row r="261" spans="1:14" s="2" customFormat="1" ht="48">
      <c r="A261" s="19" t="s">
        <v>164</v>
      </c>
      <c r="B261" s="9" t="s">
        <v>10</v>
      </c>
      <c r="C261" s="20" t="s">
        <v>11</v>
      </c>
      <c r="D261" s="20" t="s">
        <v>11</v>
      </c>
      <c r="E261" s="21" t="s">
        <v>11</v>
      </c>
      <c r="F261" s="22">
        <f>SUM(F262)</f>
        <v>329718100</v>
      </c>
      <c r="G261" s="22">
        <f>SUM(G262)</f>
        <v>108426754.56999999</v>
      </c>
      <c r="H261" s="21">
        <f>G261/F261*100</f>
        <v>32.884683785937135</v>
      </c>
      <c r="I261" s="134">
        <v>0</v>
      </c>
      <c r="J261" s="134">
        <v>0</v>
      </c>
      <c r="K261" s="21">
        <v>0</v>
      </c>
      <c r="L261" s="138"/>
      <c r="M261" s="138"/>
      <c r="N261" s="19"/>
    </row>
    <row r="262" spans="1:14" s="2" customFormat="1" ht="48">
      <c r="A262" s="143" t="s">
        <v>165</v>
      </c>
      <c r="B262" s="144" t="s">
        <v>10</v>
      </c>
      <c r="C262" s="145" t="s">
        <v>11</v>
      </c>
      <c r="D262" s="145" t="s">
        <v>11</v>
      </c>
      <c r="E262" s="146" t="s">
        <v>11</v>
      </c>
      <c r="F262" s="147">
        <v>329718100</v>
      </c>
      <c r="G262" s="147">
        <v>108426754.56999999</v>
      </c>
      <c r="H262" s="146">
        <f>G262/F262*100</f>
        <v>32.884683785937135</v>
      </c>
      <c r="I262" s="148">
        <v>0</v>
      </c>
      <c r="J262" s="148">
        <v>0</v>
      </c>
      <c r="K262" s="146">
        <v>0</v>
      </c>
      <c r="L262" s="149"/>
      <c r="M262" s="149"/>
      <c r="N262" s="143"/>
    </row>
  </sheetData>
  <mergeCells count="100">
    <mergeCell ref="A1:N1"/>
    <mergeCell ref="A2:N2"/>
    <mergeCell ref="N131:N147"/>
    <mergeCell ref="N149:N157"/>
    <mergeCell ref="N179:N186"/>
    <mergeCell ref="N168:N177"/>
    <mergeCell ref="N89:N92"/>
    <mergeCell ref="N54:N58"/>
    <mergeCell ref="N60:N70"/>
    <mergeCell ref="N71:N76"/>
    <mergeCell ref="N78:N81"/>
    <mergeCell ref="N83:N87"/>
    <mergeCell ref="N3:N5"/>
    <mergeCell ref="N8:N19"/>
    <mergeCell ref="N21:N30"/>
    <mergeCell ref="N32:N43"/>
    <mergeCell ref="N196:N200"/>
    <mergeCell ref="N187:N194"/>
    <mergeCell ref="N108:N130"/>
    <mergeCell ref="N93:N97"/>
    <mergeCell ref="N98:N102"/>
    <mergeCell ref="N103:N107"/>
    <mergeCell ref="N45:N52"/>
    <mergeCell ref="L213:L217"/>
    <mergeCell ref="M213:M217"/>
    <mergeCell ref="L233:L238"/>
    <mergeCell ref="M233:M238"/>
    <mergeCell ref="L196:L199"/>
    <mergeCell ref="M196:M199"/>
    <mergeCell ref="L202:L204"/>
    <mergeCell ref="M202:M204"/>
    <mergeCell ref="L168:L176"/>
    <mergeCell ref="M168:M176"/>
    <mergeCell ref="L179:L185"/>
    <mergeCell ref="M179:M185"/>
    <mergeCell ref="L220:L231"/>
    <mergeCell ref="M220:M231"/>
    <mergeCell ref="L131:L147"/>
    <mergeCell ref="M131:M147"/>
    <mergeCell ref="L149:L156"/>
    <mergeCell ref="M149:M156"/>
    <mergeCell ref="L158:L166"/>
    <mergeCell ref="M158:M166"/>
    <mergeCell ref="L98:L101"/>
    <mergeCell ref="M98:M101"/>
    <mergeCell ref="L103:L106"/>
    <mergeCell ref="M103:M106"/>
    <mergeCell ref="L108:L130"/>
    <mergeCell ref="M108:M130"/>
    <mergeCell ref="L83:L86"/>
    <mergeCell ref="M83:M86"/>
    <mergeCell ref="L89:L91"/>
    <mergeCell ref="M89:M91"/>
    <mergeCell ref="L93:L96"/>
    <mergeCell ref="M93:M96"/>
    <mergeCell ref="L60:L69"/>
    <mergeCell ref="M60:M69"/>
    <mergeCell ref="L71:L75"/>
    <mergeCell ref="M71:M75"/>
    <mergeCell ref="L78:L80"/>
    <mergeCell ref="M78:M80"/>
    <mergeCell ref="M21:M26"/>
    <mergeCell ref="M32:M37"/>
    <mergeCell ref="L45:L51"/>
    <mergeCell ref="M45:M51"/>
    <mergeCell ref="L54:L57"/>
    <mergeCell ref="M54:M57"/>
    <mergeCell ref="L32:L37"/>
    <mergeCell ref="N233:N239"/>
    <mergeCell ref="A3:A5"/>
    <mergeCell ref="B3:B5"/>
    <mergeCell ref="F3:H3"/>
    <mergeCell ref="I3:K3"/>
    <mergeCell ref="C4:C5"/>
    <mergeCell ref="D4:D5"/>
    <mergeCell ref="E4:E5"/>
    <mergeCell ref="G4:H4"/>
    <mergeCell ref="J4:K4"/>
    <mergeCell ref="C3:E3"/>
    <mergeCell ref="M3:M5"/>
    <mergeCell ref="L3:L5"/>
    <mergeCell ref="L8:L19"/>
    <mergeCell ref="M8:M19"/>
    <mergeCell ref="L21:L26"/>
    <mergeCell ref="A127:K127"/>
    <mergeCell ref="L206:L211"/>
    <mergeCell ref="N241:N245"/>
    <mergeCell ref="N247:N256"/>
    <mergeCell ref="N158:N167"/>
    <mergeCell ref="M206:M211"/>
    <mergeCell ref="L187:L193"/>
    <mergeCell ref="M187:M193"/>
    <mergeCell ref="N202:N205"/>
    <mergeCell ref="N206:N211"/>
    <mergeCell ref="N213:N218"/>
    <mergeCell ref="L241:L244"/>
    <mergeCell ref="M241:M244"/>
    <mergeCell ref="L247:L255"/>
    <mergeCell ref="M247:M255"/>
    <mergeCell ref="N220:N231"/>
  </mergeCells>
  <printOptions horizontalCentered="1"/>
  <pageMargins left="0" right="0" top="0" bottom="0" header="0.31496062992125984" footer="0.31496062992125984"/>
  <pageSetup paperSize="9" scale="50" fitToWidth="0" fitToHeight="0" orientation="landscape" r:id="rId1"/>
  <headerFooter>
    <oddFooter>&amp;L&amp;"TH SarabunPSK,Regular"&amp;14กลุ่มติดตามและประเมินผล สำนักวิชาการและแผนงาน ส.ป.ก.&amp;R&amp;"TH SarabunPSK,Regular"&amp;14หน้า &amp;P จาก &amp;N</oddFooter>
  </headerFooter>
  <rowBreaks count="13" manualBreakCount="13">
    <brk id="30" max="13" man="1"/>
    <brk id="52" max="13" man="1"/>
    <brk id="70" max="16383" man="1"/>
    <brk id="76" max="16383" man="1"/>
    <brk id="87" max="13" man="1"/>
    <brk id="102" max="13" man="1"/>
    <brk id="130" max="13" man="1"/>
    <brk id="167" max="13" man="1"/>
    <brk id="186" max="13" man="1"/>
    <brk id="200" max="13" man="1"/>
    <brk id="211" max="13" man="1"/>
    <brk id="231" max="13" man="1"/>
    <brk id="24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o6-69</vt:lpstr>
      <vt:lpstr>'o6-69'!Print_Area</vt:lpstr>
      <vt:lpstr>'o6-69'!Print_Titles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HP</cp:lastModifiedBy>
  <cp:lastPrinted>2026-05-15T00:57:12Z</cp:lastPrinted>
  <dcterms:created xsi:type="dcterms:W3CDTF">2025-12-09T02:36:38Z</dcterms:created>
  <dcterms:modified xsi:type="dcterms:W3CDTF">2026-05-18T19:18:51Z</dcterms:modified>
  <cp:category/>
  <cp:contentStatus/>
  <cp:version/>
</cp:coreProperties>
</file>